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48\"/>
    </mc:Choice>
  </mc:AlternateContent>
  <xr:revisionPtr revIDLastSave="0" documentId="13_ncr:1_{E3244069-8336-46A8-824F-0E9D7C7F744E}" xr6:coauthVersionLast="47" xr6:coauthVersionMax="47" xr10:uidLastSave="{00000000-0000-0000-0000-000000000000}"/>
  <bookViews>
    <workbookView xWindow="36" yWindow="1944" windowWidth="17664" windowHeight="11280" tabRatio="796" activeTab="1" xr2:uid="{00000000-000D-0000-FFFF-FFFF00000000}"/>
  </bookViews>
  <sheets>
    <sheet name="Сводка затрат" sheetId="1" r:id="rId1"/>
    <sheet name="ССР" sheetId="2" r:id="rId2"/>
    <sheet name="ОСР 1-02-01" sheetId="3" r:id="rId3"/>
    <sheet name="ОСР 1-09-01" sheetId="4" r:id="rId4"/>
    <sheet name="ОСР 1-12-01" sheetId="5" r:id="rId5"/>
    <sheet name="ОСР 509-02-01" sheetId="6" r:id="rId6"/>
    <sheet name="ОСР 509-09-01" sheetId="7" r:id="rId7"/>
    <sheet name="ОСР 509-12-01" sheetId="8" r:id="rId8"/>
    <sheet name="ОСР 331-02-01" sheetId="9" r:id="rId9"/>
    <sheet name="ОСР 27-09-01" sheetId="10" r:id="rId10"/>
    <sheet name="ОСР 12-01" sheetId="11" r:id="rId11"/>
    <sheet name="Источники ЦИ" sheetId="12" r:id="rId12"/>
    <sheet name="Цена МАТ и ОБ по ТКП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30" i="1" s="1"/>
  <c r="C32" i="1" s="1"/>
  <c r="C34" i="1" s="1"/>
  <c r="C43" i="1"/>
  <c r="I40" i="1"/>
  <c r="I39" i="1"/>
  <c r="I38" i="1"/>
  <c r="I37" i="1"/>
  <c r="I36" i="1"/>
  <c r="C40" i="1" l="1"/>
  <c r="C42" i="1"/>
  <c r="C44" i="1" s="1"/>
  <c r="C46" i="1" s="1"/>
  <c r="C41" i="1"/>
  <c r="C31" i="1"/>
  <c r="D73" i="2" l="1"/>
  <c r="D74" i="2" s="1"/>
  <c r="G72" i="2"/>
  <c r="G73" i="2" s="1"/>
  <c r="G74" i="2" s="1"/>
  <c r="G76" i="2" s="1"/>
  <c r="G77" i="2" s="1"/>
  <c r="G78" i="2" s="1"/>
  <c r="F72" i="2"/>
  <c r="F73" i="2" s="1"/>
  <c r="F74" i="2" s="1"/>
  <c r="F76" i="2" s="1"/>
  <c r="F77" i="2" s="1"/>
  <c r="F78" i="2" s="1"/>
  <c r="E72" i="2"/>
  <c r="H72" i="2" s="1"/>
  <c r="D72" i="2"/>
  <c r="G63" i="2"/>
  <c r="F63" i="2"/>
  <c r="E63" i="2"/>
  <c r="D63" i="2"/>
  <c r="H63" i="2" s="1"/>
  <c r="H62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3" i="2" s="1"/>
  <c r="H22" i="2"/>
  <c r="D76" i="2" l="1"/>
  <c r="H74" i="2"/>
  <c r="E73" i="2"/>
  <c r="E74" i="2" s="1"/>
  <c r="E76" i="2" s="1"/>
  <c r="E77" i="2" s="1"/>
  <c r="E78" i="2" s="1"/>
  <c r="H73" i="2"/>
  <c r="D77" i="2" l="1"/>
  <c r="H76" i="2"/>
  <c r="D78" i="2" l="1"/>
  <c r="H78" i="2" s="1"/>
  <c r="H77" i="2"/>
</calcChain>
</file>

<file path=xl/sharedStrings.xml><?xml version="1.0" encoding="utf-8"?>
<sst xmlns="http://schemas.openxmlformats.org/spreadsheetml/2006/main" count="471" uniqueCount="196">
  <si>
    <t>СВОДКА ЗАТРАТ</t>
  </si>
  <si>
    <t>P_0548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</si>
  <si>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</si>
  <si>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</si>
  <si>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</si>
  <si>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</si>
  <si>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</si>
  <si>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</si>
  <si>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</si>
  <si>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</si>
  <si>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</si>
  <si>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</si>
  <si>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</si>
  <si>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</si>
  <si>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</si>
  <si>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</si>
  <si>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</si>
  <si>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</si>
  <si>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</si>
  <si>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</si>
  <si>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</si>
  <si>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</si>
  <si>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</si>
  <si>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</si>
  <si>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ЛС-3</t>
  </si>
  <si>
    <t>Учет электроэнергии</t>
  </si>
  <si>
    <t>ОСР-509-01-01</t>
  </si>
  <si>
    <t>"Реконструкция оборудования РУ-6 кВ ТП-236" г. Тольятти Самарская область</t>
  </si>
  <si>
    <t>ЛС-331-01</t>
  </si>
  <si>
    <t>Электроснабжение РУ-0,4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</si>
  <si>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</si>
  <si>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</si>
  <si>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</si>
  <si>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</si>
  <si>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</si>
  <si>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</si>
  <si>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</si>
  <si>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</si>
  <si>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</si>
  <si>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</si>
  <si>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</si>
  <si>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</si>
  <si>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</si>
  <si>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</si>
  <si>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 исп. при определении сметной стоимости строительства ОКС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</si>
  <si>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</si>
  <si>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</si>
  <si>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</si>
  <si>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</si>
  <si>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</si>
  <si>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ЛС-5</t>
  </si>
  <si>
    <t>ПНР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</si>
  <si>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</si>
  <si>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</si>
  <si>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ОСР-509-09-01</t>
  </si>
  <si>
    <t>ПНР "Реконструкция оборудования РУ-6 кВ ТП-236" г. Тольятти Самарская область</t>
  </si>
  <si>
    <t>325/пр 25.05.2021 Пр.1 п.50 Пр.4 п.67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</si>
  <si>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</si>
  <si>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</si>
  <si>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</si>
  <si>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</si>
  <si>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ЛС-331-02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</si>
  <si>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</si>
  <si>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</si>
  <si>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</si>
  <si>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</si>
  <si>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</si>
  <si>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</si>
  <si>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</t>
  </si>
  <si>
    <t>ПИР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</si>
  <si>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</si>
  <si>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</si>
  <si>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</si>
  <si>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</si>
  <si>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</si>
  <si>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</si>
  <si>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</si>
  <si>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</si>
  <si>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</si>
  <si>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</si>
  <si>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</si>
  <si>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</si>
  <si>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ОСР-509-12-01</t>
  </si>
  <si>
    <t>Смета №1,2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</si>
  <si>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</si>
  <si>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</si>
  <si>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</si>
  <si>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1-02-01</t>
  </si>
  <si>
    <t>Наименование сметы</t>
  </si>
  <si>
    <t>"Реконструкция ВЛ-0,4 кВ Ф-1, Ф-2 от КТП СРГ-2104/250кВА Сергиевский район Самарская область</t>
  </si>
  <si>
    <t>Наименование локальных сметных расчетов (смет), затрат</t>
  </si>
  <si>
    <t>Итого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</si>
  <si>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</si>
  <si>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</si>
  <si>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</si>
  <si>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</si>
  <si>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</si>
  <si>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</si>
  <si>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509-02-01</t>
  </si>
  <si>
    <t>Реконструкция оборудования РУ-6 кВ ТП-236 г. Тольятти Самарская область</t>
  </si>
  <si>
    <t>ЛС-509-01</t>
  </si>
  <si>
    <t>Электроснабжение РП</t>
  </si>
  <si>
    <t>ОБЪЕКТНЫЙ СМЕТНЫЙ РАСЧЕТ № ОСР 509-09-01</t>
  </si>
  <si>
    <t>ЛС-509-09</t>
  </si>
  <si>
    <t>ОБЪЕКТНЫЙ СМЕТНЫЙ РАСЧЕТ № ОСР 509-12-01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</si>
  <si>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</si>
  <si>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</si>
  <si>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</si>
  <si>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</si>
  <si>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Пусконаладочные работы</t>
  </si>
  <si>
    <t>ЛС-331-09-01</t>
  </si>
  <si>
    <t>ОБЪЕКТНЫЙ СМЕТНЫЙ РАСЧЕТ № ОСР 12-01</t>
  </si>
  <si>
    <t>Проектные и изыскательские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</si>
  <si>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</si>
  <si>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</si>
  <si>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</si>
  <si>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</si>
  <si>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</si>
  <si>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</si>
  <si>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</si>
  <si>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</si>
  <si>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1-02-01</t>
  </si>
  <si>
    <t>Строительные работы</t>
  </si>
  <si>
    <t>Монтажные работы</t>
  </si>
  <si>
    <t>Оборудование</t>
  </si>
  <si>
    <t>Прочие</t>
  </si>
  <si>
    <t>шт</t>
  </si>
  <si>
    <t>Реконструкция ВЛ-0,4 кВ Ф-1, Ф-2 от КТП СРГ 2104/250 кВА Сергиевский район Самарская область</t>
  </si>
  <si>
    <t>Установка трехфазного прибора учета полукосвенного включения с установкой ТТ в распределительном устройстве 0.4 кВ</t>
  </si>
  <si>
    <t>ОСР 1-09-01</t>
  </si>
  <si>
    <t>ОСР 1-12-01</t>
  </si>
  <si>
    <t>ОСР 509-12-01</t>
  </si>
  <si>
    <t>РП (СП, РТП) на 7 ячеек выключателей или ТП (РТП) с одним трансформатором</t>
  </si>
  <si>
    <t>ОСР 509-02-01</t>
  </si>
  <si>
    <t>ОСР 509-09-01</t>
  </si>
  <si>
    <t>ОСР 331-02-01</t>
  </si>
  <si>
    <t>"Реконструкция оборудования РУ-0,4 кВ ЗТП НО 1109/250 кВА" г. Отрадный Самарская область</t>
  </si>
  <si>
    <t>Монтаж ШПСН</t>
  </si>
  <si>
    <t>ОСР 27-09-01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</si>
  <si>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</si>
  <si>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</si>
  <si>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</si>
  <si>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</si>
  <si>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</si>
  <si>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</si>
  <si>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</si>
  <si>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</si>
  <si>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</si>
  <si>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</si>
  <si>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</si>
  <si>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</si>
  <si>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</si>
  <si>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</si>
  <si>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</si>
  <si>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</si>
  <si>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</si>
  <si>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</si>
  <si>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</si>
  <si>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</si>
  <si>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Комплектная ячейка РУ-6кВ (Камера КСО-366 1,6 тр-р)</t>
  </si>
  <si>
    <t>Комплектная ячейка РУ-6кВ (Камера КСО-366 2,3,4,5 лин.)</t>
  </si>
  <si>
    <t>Шинный мост 6 кВ</t>
  </si>
  <si>
    <t>РУ-0,4 кВ ЩО-70 (трансформаторная)</t>
  </si>
  <si>
    <t>РУ-0,4 кВ ЩО-70 (линейная)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</si>
  <si>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</si>
  <si>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</si>
  <si>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</si>
  <si>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</si>
  <si>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</si>
  <si>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</si>
  <si>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</si>
  <si>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</si>
  <si>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</si>
  <si>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</si>
  <si>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</si>
  <si>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</si>
  <si>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</si>
  <si>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</si>
  <si>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</si>
  <si>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</si>
  <si>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</si>
  <si>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СВЭМ №363 от 05.06.2024</t>
  </si>
  <si>
    <t>КП СВЭМ №363 от 05.06.2024</t>
  </si>
  <si>
    <t>КП СВЭМ №363 от 05.06.2024</t>
  </si>
  <si>
    <t>КП СВЭМ №363 от 05.06.2024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</si>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</sst>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20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49" fontId="15" fillId="4" borderId="1" xfId="3" applyNumberFormat="1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left" vertical="center" wrapText="1"/>
    </xf>
    <xf numFmtId="43" fontId="15" fillId="4" borderId="1" xfId="1" applyFont="1" applyFill="1" applyBorder="1" applyAlignment="1">
      <alignment vertical="center" wrapText="1"/>
    </xf>
    <xf numFmtId="0" fontId="15" fillId="4" borderId="1" xfId="3" applyFont="1" applyFill="1" applyBorder="1" applyAlignment="1">
      <alignment horizontal="center" vertical="center" wrapText="1"/>
    </xf>
    <xf numFmtId="170" fontId="15" fillId="4" borderId="1" xfId="1" applyNumberFormat="1" applyFont="1" applyFill="1" applyBorder="1" applyAlignment="1">
      <alignment vertical="center" wrapText="1"/>
    </xf>
    <xf numFmtId="4" fontId="15" fillId="4" borderId="1" xfId="3" applyNumberFormat="1" applyFont="1" applyFill="1" applyBorder="1" applyAlignment="1">
      <alignment horizontal="center" vertical="center" wrapText="1"/>
    </xf>
    <xf numFmtId="43" fontId="15" fillId="4" borderId="1" xfId="1" applyFont="1" applyFill="1" applyBorder="1" applyAlignment="1">
      <alignment horizontal="center" vertical="center" wrapText="1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17" fillId="4" borderId="4" xfId="3" applyFont="1" applyFill="1" applyBorder="1" applyAlignment="1">
      <alignment horizontal="center" vertical="center" wrapText="1"/>
    </xf>
    <xf numFmtId="0" fontId="17" fillId="4" borderId="5" xfId="3" applyFont="1" applyFill="1" applyBorder="1" applyAlignment="1">
      <alignment horizontal="center" vertical="center" wrapText="1"/>
    </xf>
    <xf numFmtId="0" fontId="17" fillId="4" borderId="6" xfId="3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AB7CB656-F287-49DD-96A6-A8EA4A79D86A}"/>
    <cellStyle name="Обычный" xfId="0" builtinId="0"/>
    <cellStyle name="Обычный 2" xfId="4" xr:uid="{8A994BF3-C635-4C16-A50D-D0E2F7692865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9" zoomScale="90" zoomScaleNormal="90" workbookViewId="0">
      <selection activeCell="A19" sqref="A19:C19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6.88671875" customWidth="1"/>
    <col min="9" max="9" width="14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95" t="s">
        <v>0</v>
      </c>
      <c r="B12" s="95"/>
      <c r="C12" s="9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99" t="s">
        <v>1</v>
      </c>
      <c r="B16" s="99"/>
      <c r="C16" s="99"/>
    </row>
    <row r="17" spans="1:9" ht="15.9" customHeight="1" x14ac:dyDescent="0.3">
      <c r="A17" s="98" t="s">
        <v>2</v>
      </c>
      <c r="B17" s="98"/>
      <c r="C17" s="98"/>
    </row>
    <row r="18" spans="1:9" ht="15.9" customHeight="1" x14ac:dyDescent="0.3">
      <c r="A18" s="1"/>
      <c r="B18" s="1"/>
      <c r="C18" s="1"/>
    </row>
    <row r="19" spans="1:9" ht="72" customHeight="1" x14ac:dyDescent="0.3">
      <c r="A19" s="96" t="s">
        <v>185</v>
      </c>
      <c r="B19" s="97"/>
      <c r="C19" s="97"/>
    </row>
    <row r="20" spans="1:9" ht="15.9" customHeight="1" x14ac:dyDescent="0.3">
      <c r="A20" s="98" t="s">
        <v>3</v>
      </c>
      <c r="B20" s="98"/>
      <c r="C20" s="98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164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9" t="s">
        <v>165</v>
      </c>
      <c r="B25" s="90"/>
      <c r="C25" s="91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166</v>
      </c>
      <c r="C26" s="54"/>
      <c r="D26" s="51"/>
      <c r="E26" s="51"/>
      <c r="F26" s="51"/>
      <c r="G26" s="52"/>
      <c r="H26" s="52" t="s">
        <v>167</v>
      </c>
      <c r="I26" s="52"/>
    </row>
    <row r="27" spans="1:9" ht="37.5" customHeight="1" x14ac:dyDescent="0.3">
      <c r="A27" s="55" t="s">
        <v>6</v>
      </c>
      <c r="B27" s="53" t="s">
        <v>168</v>
      </c>
      <c r="C27" s="56">
        <v>0</v>
      </c>
      <c r="D27" s="57"/>
      <c r="E27" s="57"/>
      <c r="F27" s="57"/>
      <c r="G27" s="58" t="s">
        <v>169</v>
      </c>
      <c r="H27" s="58" t="s">
        <v>170</v>
      </c>
      <c r="I27" s="58" t="s">
        <v>171</v>
      </c>
    </row>
    <row r="28" spans="1:9" ht="16.5" customHeight="1" x14ac:dyDescent="0.3">
      <c r="A28" s="55" t="s">
        <v>7</v>
      </c>
      <c r="B28" s="53" t="s">
        <v>172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82" t="s">
        <v>8</v>
      </c>
      <c r="B29" s="83" t="s">
        <v>173</v>
      </c>
      <c r="C29" s="84">
        <f>ССР!G69*1.2</f>
        <v>5273.3579125489196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85">
        <v>2</v>
      </c>
      <c r="B30" s="83" t="s">
        <v>9</v>
      </c>
      <c r="C30" s="84">
        <f>C27+C28+C29</f>
        <v>5273.3579125489196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82" t="s">
        <v>10</v>
      </c>
      <c r="B31" s="83" t="s">
        <v>174</v>
      </c>
      <c r="C31" s="84">
        <f>C30-ROUND(C30/1.2,5)</f>
        <v>878.89298254891946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85">
        <v>3</v>
      </c>
      <c r="B32" s="83" t="s">
        <v>175</v>
      </c>
      <c r="C32" s="86">
        <f>C30*I38</f>
        <v>6117.0545733592626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5"/>
      <c r="B33" s="83" t="s">
        <v>176</v>
      </c>
      <c r="C33" s="84">
        <v>0.78</v>
      </c>
      <c r="D33" s="57"/>
      <c r="E33" s="68"/>
      <c r="F33" s="69"/>
      <c r="G33" s="70"/>
      <c r="H33" s="60"/>
      <c r="I33" s="66"/>
    </row>
    <row r="34" spans="1:9" ht="15.6" x14ac:dyDescent="0.3">
      <c r="A34" s="85"/>
      <c r="B34" s="83" t="s">
        <v>177</v>
      </c>
      <c r="C34" s="86">
        <f>C32*C33</f>
        <v>4771.3025672202248</v>
      </c>
      <c r="D34" s="57"/>
      <c r="E34" s="68"/>
      <c r="F34" s="69"/>
      <c r="G34" s="70"/>
      <c r="H34" s="60"/>
      <c r="I34" s="66"/>
    </row>
    <row r="35" spans="1:9" ht="15.6" x14ac:dyDescent="0.3">
      <c r="A35" s="92" t="s">
        <v>178</v>
      </c>
      <c r="B35" s="93"/>
      <c r="C35" s="9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85">
        <v>1</v>
      </c>
      <c r="B36" s="83" t="s">
        <v>166</v>
      </c>
      <c r="C36" s="87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82" t="s">
        <v>6</v>
      </c>
      <c r="B37" s="83" t="s">
        <v>168</v>
      </c>
      <c r="C37" s="88">
        <f>ССР!D78+ССР!E78</f>
        <v>4993.3481349380236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82" t="s">
        <v>7</v>
      </c>
      <c r="B38" s="83" t="s">
        <v>172</v>
      </c>
      <c r="C38" s="88">
        <f>ССР!F78</f>
        <v>14597.983177481965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82" t="s">
        <v>8</v>
      </c>
      <c r="B39" s="83" t="s">
        <v>173</v>
      </c>
      <c r="C39" s="88">
        <f>(ССР!G74-ССР!G69)*1.2</f>
        <v>869.46741545226178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85">
        <v>2</v>
      </c>
      <c r="B40" s="83" t="s">
        <v>9</v>
      </c>
      <c r="C40" s="88">
        <f>C37+C38+C39</f>
        <v>20460.79872787225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174</v>
      </c>
      <c r="C41" s="62">
        <f>C40-ROUND(C40/1.2,5)</f>
        <v>3410.1331178722503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175</v>
      </c>
      <c r="C42" s="77">
        <f>C40*I39</f>
        <v>24783.641215648197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176</v>
      </c>
      <c r="C43" s="62">
        <f>C33</f>
        <v>0.78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177</v>
      </c>
      <c r="C44" s="67">
        <f>C42*C43</f>
        <v>19331.240148205594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179</v>
      </c>
      <c r="C46" s="114">
        <f>C34+C44</f>
        <v>24102.542715425818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180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97" t="s">
        <v>194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109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4</v>
      </c>
      <c r="B10" s="100" t="s">
        <v>13</v>
      </c>
      <c r="C10" s="100" t="s">
        <v>90</v>
      </c>
      <c r="D10" s="101" t="s">
        <v>15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109</v>
      </c>
      <c r="D13" s="19">
        <v>0</v>
      </c>
      <c r="E13" s="19">
        <v>0</v>
      </c>
      <c r="F13" s="19">
        <v>0</v>
      </c>
      <c r="G13" s="19">
        <v>130.53</v>
      </c>
      <c r="H13" s="19">
        <v>130.53</v>
      </c>
      <c r="J13" s="5"/>
    </row>
    <row r="14" spans="1:14" ht="17.100000000000001" customHeight="1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130.53</v>
      </c>
      <c r="H14" s="19">
        <v>130.53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97" t="s">
        <v>195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112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4</v>
      </c>
      <c r="B10" s="100" t="s">
        <v>13</v>
      </c>
      <c r="C10" s="100" t="s">
        <v>90</v>
      </c>
      <c r="D10" s="101" t="s">
        <v>15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112</v>
      </c>
      <c r="D13" s="19">
        <v>0</v>
      </c>
      <c r="E13" s="19">
        <v>0</v>
      </c>
      <c r="F13" s="19">
        <v>0</v>
      </c>
      <c r="G13" s="19">
        <v>572.07000000000005</v>
      </c>
      <c r="H13" s="19">
        <v>572.07000000000005</v>
      </c>
      <c r="J13" s="5"/>
    </row>
    <row r="14" spans="1:14" ht="17.100000000000001" customHeight="1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572.07000000000005</v>
      </c>
      <c r="H14" s="19">
        <v>572.07000000000005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94"/>
  <sheetViews>
    <sheetView zoomScale="75" zoomScaleNormal="87" workbookViewId="0">
      <selection activeCell="H3" sqref="H3:H91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113</v>
      </c>
      <c r="B1" s="37" t="s">
        <v>114</v>
      </c>
      <c r="C1" s="37" t="s">
        <v>115</v>
      </c>
      <c r="D1" s="37" t="s">
        <v>116</v>
      </c>
      <c r="E1" s="37" t="s">
        <v>117</v>
      </c>
      <c r="F1" s="37" t="s">
        <v>118</v>
      </c>
      <c r="G1" s="37" t="s">
        <v>119</v>
      </c>
      <c r="H1" s="37" t="s">
        <v>120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4" t="s">
        <v>89</v>
      </c>
      <c r="B3" s="105"/>
      <c r="C3" s="45"/>
      <c r="D3" s="43">
        <v>113.40225281908999</v>
      </c>
      <c r="E3" s="41"/>
      <c r="F3" s="41"/>
      <c r="G3" s="41"/>
      <c r="H3" s="48"/>
    </row>
    <row r="4" spans="1:8" x14ac:dyDescent="0.3">
      <c r="A4" s="106" t="s">
        <v>121</v>
      </c>
      <c r="B4" s="42" t="s">
        <v>122</v>
      </c>
      <c r="C4" s="45"/>
      <c r="D4" s="43">
        <v>0.22886311190364</v>
      </c>
      <c r="E4" s="41"/>
      <c r="F4" s="41"/>
      <c r="G4" s="41"/>
      <c r="H4" s="48"/>
    </row>
    <row r="5" spans="1:8" x14ac:dyDescent="0.3">
      <c r="A5" s="106"/>
      <c r="B5" s="42" t="s">
        <v>123</v>
      </c>
      <c r="C5" s="37"/>
      <c r="D5" s="43">
        <v>113.17338970719</v>
      </c>
      <c r="E5" s="41"/>
      <c r="F5" s="41"/>
      <c r="G5" s="41"/>
      <c r="H5" s="47"/>
    </row>
    <row r="6" spans="1:8" x14ac:dyDescent="0.3">
      <c r="A6" s="107"/>
      <c r="B6" s="42" t="s">
        <v>124</v>
      </c>
      <c r="C6" s="37"/>
      <c r="D6" s="43">
        <v>0</v>
      </c>
      <c r="E6" s="41"/>
      <c r="F6" s="41"/>
      <c r="G6" s="41"/>
      <c r="H6" s="47"/>
    </row>
    <row r="7" spans="1:8" x14ac:dyDescent="0.3">
      <c r="A7" s="107"/>
      <c r="B7" s="42" t="s">
        <v>125</v>
      </c>
      <c r="C7" s="37"/>
      <c r="D7" s="43">
        <v>0</v>
      </c>
      <c r="E7" s="41"/>
      <c r="F7" s="41"/>
      <c r="G7" s="41"/>
      <c r="H7" s="47"/>
    </row>
    <row r="8" spans="1:8" x14ac:dyDescent="0.3">
      <c r="A8" s="108" t="s">
        <v>25</v>
      </c>
      <c r="B8" s="109"/>
      <c r="C8" s="106" t="s">
        <v>128</v>
      </c>
      <c r="D8" s="44">
        <v>113.40225281908999</v>
      </c>
      <c r="E8" s="41">
        <v>1</v>
      </c>
      <c r="F8" s="41" t="s">
        <v>126</v>
      </c>
      <c r="G8" s="44">
        <v>113.40225281908999</v>
      </c>
      <c r="H8" s="47"/>
    </row>
    <row r="9" spans="1:8" x14ac:dyDescent="0.3">
      <c r="A9" s="110">
        <v>1</v>
      </c>
      <c r="B9" s="42" t="s">
        <v>122</v>
      </c>
      <c r="C9" s="106"/>
      <c r="D9" s="44">
        <v>0.22886311190364</v>
      </c>
      <c r="E9" s="41"/>
      <c r="F9" s="41"/>
      <c r="G9" s="41"/>
      <c r="H9" s="107" t="s">
        <v>127</v>
      </c>
    </row>
    <row r="10" spans="1:8" x14ac:dyDescent="0.3">
      <c r="A10" s="106"/>
      <c r="B10" s="42" t="s">
        <v>123</v>
      </c>
      <c r="C10" s="106"/>
      <c r="D10" s="44">
        <v>113.17338970719</v>
      </c>
      <c r="E10" s="41"/>
      <c r="F10" s="41"/>
      <c r="G10" s="41"/>
      <c r="H10" s="107"/>
    </row>
    <row r="11" spans="1:8" x14ac:dyDescent="0.3">
      <c r="A11" s="106"/>
      <c r="B11" s="42" t="s">
        <v>124</v>
      </c>
      <c r="C11" s="106"/>
      <c r="D11" s="44">
        <v>0</v>
      </c>
      <c r="E11" s="41"/>
      <c r="F11" s="41"/>
      <c r="G11" s="41"/>
      <c r="H11" s="107"/>
    </row>
    <row r="12" spans="1:8" x14ac:dyDescent="0.3">
      <c r="A12" s="106"/>
      <c r="B12" s="42" t="s">
        <v>125</v>
      </c>
      <c r="C12" s="106"/>
      <c r="D12" s="44">
        <v>0</v>
      </c>
      <c r="E12" s="41"/>
      <c r="F12" s="41"/>
      <c r="G12" s="41"/>
      <c r="H12" s="107"/>
    </row>
    <row r="13" spans="1:8" ht="24.6" x14ac:dyDescent="0.3">
      <c r="A13" s="111" t="s">
        <v>93</v>
      </c>
      <c r="B13" s="105"/>
      <c r="C13" s="37"/>
      <c r="D13" s="43">
        <v>1.3464586126717</v>
      </c>
      <c r="E13" s="41"/>
      <c r="F13" s="41"/>
      <c r="G13" s="41"/>
      <c r="H13" s="47"/>
    </row>
    <row r="14" spans="1:8" x14ac:dyDescent="0.3">
      <c r="A14" s="106" t="s">
        <v>129</v>
      </c>
      <c r="B14" s="42" t="s">
        <v>122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106"/>
      <c r="B15" s="42" t="s">
        <v>123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106"/>
      <c r="B16" s="42" t="s">
        <v>124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106"/>
      <c r="B17" s="42" t="s">
        <v>125</v>
      </c>
      <c r="C17" s="37"/>
      <c r="D17" s="43">
        <v>1.3464586126717</v>
      </c>
      <c r="E17" s="41"/>
      <c r="F17" s="41"/>
      <c r="G17" s="41"/>
      <c r="H17" s="47"/>
    </row>
    <row r="18" spans="1:8" x14ac:dyDescent="0.3">
      <c r="A18" s="108" t="s">
        <v>94</v>
      </c>
      <c r="B18" s="109"/>
      <c r="C18" s="106" t="s">
        <v>128</v>
      </c>
      <c r="D18" s="44">
        <v>1.3464586126717</v>
      </c>
      <c r="E18" s="41">
        <v>1</v>
      </c>
      <c r="F18" s="41" t="s">
        <v>126</v>
      </c>
      <c r="G18" s="44">
        <v>1.3464586126717</v>
      </c>
      <c r="H18" s="47"/>
    </row>
    <row r="19" spans="1:8" x14ac:dyDescent="0.3">
      <c r="A19" s="110">
        <v>1</v>
      </c>
      <c r="B19" s="42" t="s">
        <v>122</v>
      </c>
      <c r="C19" s="106"/>
      <c r="D19" s="44">
        <v>0</v>
      </c>
      <c r="E19" s="41"/>
      <c r="F19" s="41"/>
      <c r="G19" s="41"/>
      <c r="H19" s="107" t="s">
        <v>127</v>
      </c>
    </row>
    <row r="20" spans="1:8" x14ac:dyDescent="0.3">
      <c r="A20" s="106"/>
      <c r="B20" s="42" t="s">
        <v>123</v>
      </c>
      <c r="C20" s="106"/>
      <c r="D20" s="44">
        <v>0</v>
      </c>
      <c r="E20" s="41"/>
      <c r="F20" s="41"/>
      <c r="G20" s="41"/>
      <c r="H20" s="107"/>
    </row>
    <row r="21" spans="1:8" x14ac:dyDescent="0.3">
      <c r="A21" s="106"/>
      <c r="B21" s="42" t="s">
        <v>124</v>
      </c>
      <c r="C21" s="106"/>
      <c r="D21" s="44">
        <v>0</v>
      </c>
      <c r="E21" s="41"/>
      <c r="F21" s="41"/>
      <c r="G21" s="41"/>
      <c r="H21" s="107"/>
    </row>
    <row r="22" spans="1:8" x14ac:dyDescent="0.3">
      <c r="A22" s="106"/>
      <c r="B22" s="42" t="s">
        <v>125</v>
      </c>
      <c r="C22" s="106"/>
      <c r="D22" s="44">
        <v>1.3464586126717</v>
      </c>
      <c r="E22" s="41"/>
      <c r="F22" s="41"/>
      <c r="G22" s="41"/>
      <c r="H22" s="107"/>
    </row>
    <row r="23" spans="1:8" ht="24.6" x14ac:dyDescent="0.3">
      <c r="A23" s="111" t="s">
        <v>96</v>
      </c>
      <c r="B23" s="105"/>
      <c r="C23" s="37"/>
      <c r="D23" s="43">
        <v>3822.3949271240999</v>
      </c>
      <c r="E23" s="41"/>
      <c r="F23" s="41"/>
      <c r="G23" s="41"/>
      <c r="H23" s="47"/>
    </row>
    <row r="24" spans="1:8" x14ac:dyDescent="0.3">
      <c r="A24" s="106" t="s">
        <v>130</v>
      </c>
      <c r="B24" s="42" t="s">
        <v>122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106"/>
      <c r="B25" s="42" t="s">
        <v>123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106"/>
      <c r="B26" s="42" t="s">
        <v>124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106"/>
      <c r="B27" s="42" t="s">
        <v>125</v>
      </c>
      <c r="C27" s="37"/>
      <c r="D27" s="43">
        <v>23.952697117667</v>
      </c>
      <c r="E27" s="41"/>
      <c r="F27" s="41"/>
      <c r="G27" s="41"/>
      <c r="H27" s="47"/>
    </row>
    <row r="28" spans="1:8" x14ac:dyDescent="0.3">
      <c r="A28" s="108" t="s">
        <v>96</v>
      </c>
      <c r="B28" s="109"/>
      <c r="C28" s="106" t="s">
        <v>128</v>
      </c>
      <c r="D28" s="44">
        <v>23.952697117667</v>
      </c>
      <c r="E28" s="41">
        <v>1</v>
      </c>
      <c r="F28" s="41" t="s">
        <v>126</v>
      </c>
      <c r="G28" s="44">
        <v>23.952697117667</v>
      </c>
      <c r="H28" s="47"/>
    </row>
    <row r="29" spans="1:8" x14ac:dyDescent="0.3">
      <c r="A29" s="110">
        <v>1</v>
      </c>
      <c r="B29" s="42" t="s">
        <v>122</v>
      </c>
      <c r="C29" s="106"/>
      <c r="D29" s="44">
        <v>0</v>
      </c>
      <c r="E29" s="41"/>
      <c r="F29" s="41"/>
      <c r="G29" s="41"/>
      <c r="H29" s="107" t="s">
        <v>127</v>
      </c>
    </row>
    <row r="30" spans="1:8" x14ac:dyDescent="0.3">
      <c r="A30" s="106"/>
      <c r="B30" s="42" t="s">
        <v>123</v>
      </c>
      <c r="C30" s="106"/>
      <c r="D30" s="44">
        <v>0</v>
      </c>
      <c r="E30" s="41"/>
      <c r="F30" s="41"/>
      <c r="G30" s="41"/>
      <c r="H30" s="107"/>
    </row>
    <row r="31" spans="1:8" x14ac:dyDescent="0.3">
      <c r="A31" s="106"/>
      <c r="B31" s="42" t="s">
        <v>124</v>
      </c>
      <c r="C31" s="106"/>
      <c r="D31" s="44">
        <v>0</v>
      </c>
      <c r="E31" s="41"/>
      <c r="F31" s="41"/>
      <c r="G31" s="41"/>
      <c r="H31" s="107"/>
    </row>
    <row r="32" spans="1:8" x14ac:dyDescent="0.3">
      <c r="A32" s="106"/>
      <c r="B32" s="42" t="s">
        <v>125</v>
      </c>
      <c r="C32" s="106"/>
      <c r="D32" s="44">
        <v>23.952697117667</v>
      </c>
      <c r="E32" s="41"/>
      <c r="F32" s="41"/>
      <c r="G32" s="41"/>
      <c r="H32" s="107"/>
    </row>
    <row r="33" spans="1:8" x14ac:dyDescent="0.3">
      <c r="A33" s="106" t="s">
        <v>131</v>
      </c>
      <c r="B33" s="42" t="s">
        <v>122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106"/>
      <c r="B34" s="42" t="s">
        <v>123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106"/>
      <c r="B35" s="42" t="s">
        <v>124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106"/>
      <c r="B36" s="42" t="s">
        <v>125</v>
      </c>
      <c r="C36" s="37"/>
      <c r="D36" s="43">
        <v>3822.3949271240999</v>
      </c>
      <c r="E36" s="41"/>
      <c r="F36" s="41"/>
      <c r="G36" s="41"/>
      <c r="H36" s="47"/>
    </row>
    <row r="37" spans="1:8" x14ac:dyDescent="0.3">
      <c r="A37" s="108" t="s">
        <v>96</v>
      </c>
      <c r="B37" s="109"/>
      <c r="C37" s="106" t="s">
        <v>132</v>
      </c>
      <c r="D37" s="44">
        <v>3798.4422300064002</v>
      </c>
      <c r="E37" s="41">
        <v>5</v>
      </c>
      <c r="F37" s="41" t="s">
        <v>126</v>
      </c>
      <c r="G37" s="44">
        <v>759.68844600128</v>
      </c>
      <c r="H37" s="47"/>
    </row>
    <row r="38" spans="1:8" x14ac:dyDescent="0.3">
      <c r="A38" s="110">
        <v>1</v>
      </c>
      <c r="B38" s="42" t="s">
        <v>122</v>
      </c>
      <c r="C38" s="106"/>
      <c r="D38" s="44">
        <v>0</v>
      </c>
      <c r="E38" s="41"/>
      <c r="F38" s="41"/>
      <c r="G38" s="41"/>
      <c r="H38" s="107" t="s">
        <v>27</v>
      </c>
    </row>
    <row r="39" spans="1:8" x14ac:dyDescent="0.3">
      <c r="A39" s="106"/>
      <c r="B39" s="42" t="s">
        <v>123</v>
      </c>
      <c r="C39" s="106"/>
      <c r="D39" s="44">
        <v>0</v>
      </c>
      <c r="E39" s="41"/>
      <c r="F39" s="41"/>
      <c r="G39" s="41"/>
      <c r="H39" s="107"/>
    </row>
    <row r="40" spans="1:8" x14ac:dyDescent="0.3">
      <c r="A40" s="106"/>
      <c r="B40" s="42" t="s">
        <v>124</v>
      </c>
      <c r="C40" s="106"/>
      <c r="D40" s="44">
        <v>0</v>
      </c>
      <c r="E40" s="41"/>
      <c r="F40" s="41"/>
      <c r="G40" s="41"/>
      <c r="H40" s="107"/>
    </row>
    <row r="41" spans="1:8" x14ac:dyDescent="0.3">
      <c r="A41" s="106"/>
      <c r="B41" s="42" t="s">
        <v>125</v>
      </c>
      <c r="C41" s="106"/>
      <c r="D41" s="44">
        <v>3798.4422300064002</v>
      </c>
      <c r="E41" s="41"/>
      <c r="F41" s="41"/>
      <c r="G41" s="41"/>
      <c r="H41" s="107"/>
    </row>
    <row r="42" spans="1:8" ht="24.6" x14ac:dyDescent="0.3">
      <c r="A42" s="111" t="s">
        <v>99</v>
      </c>
      <c r="B42" s="105"/>
      <c r="C42" s="37"/>
      <c r="D42" s="43">
        <v>11928.304731459</v>
      </c>
      <c r="E42" s="41"/>
      <c r="F42" s="41"/>
      <c r="G42" s="41"/>
      <c r="H42" s="47"/>
    </row>
    <row r="43" spans="1:8" x14ac:dyDescent="0.3">
      <c r="A43" s="106" t="s">
        <v>133</v>
      </c>
      <c r="B43" s="42" t="s">
        <v>122</v>
      </c>
      <c r="C43" s="37"/>
      <c r="D43" s="43">
        <v>1756.8148192816</v>
      </c>
      <c r="E43" s="41"/>
      <c r="F43" s="41"/>
      <c r="G43" s="41"/>
      <c r="H43" s="47"/>
    </row>
    <row r="44" spans="1:8" x14ac:dyDescent="0.3">
      <c r="A44" s="106"/>
      <c r="B44" s="42" t="s">
        <v>123</v>
      </c>
      <c r="C44" s="37"/>
      <c r="D44" s="43">
        <v>949.58441831369998</v>
      </c>
      <c r="E44" s="41"/>
      <c r="F44" s="41"/>
      <c r="G44" s="41"/>
      <c r="H44" s="47"/>
    </row>
    <row r="45" spans="1:8" x14ac:dyDescent="0.3">
      <c r="A45" s="106"/>
      <c r="B45" s="42" t="s">
        <v>124</v>
      </c>
      <c r="C45" s="37"/>
      <c r="D45" s="43">
        <v>8906.8760011989998</v>
      </c>
      <c r="E45" s="41"/>
      <c r="F45" s="41"/>
      <c r="G45" s="41"/>
      <c r="H45" s="47"/>
    </row>
    <row r="46" spans="1:8" x14ac:dyDescent="0.3">
      <c r="A46" s="106"/>
      <c r="B46" s="42" t="s">
        <v>125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108" t="s">
        <v>101</v>
      </c>
      <c r="B47" s="109"/>
      <c r="C47" s="106" t="s">
        <v>132</v>
      </c>
      <c r="D47" s="44">
        <v>11613.275238794</v>
      </c>
      <c r="E47" s="41">
        <v>5</v>
      </c>
      <c r="F47" s="41" t="s">
        <v>126</v>
      </c>
      <c r="G47" s="44">
        <v>2322.6550477588999</v>
      </c>
      <c r="H47" s="47"/>
    </row>
    <row r="48" spans="1:8" x14ac:dyDescent="0.3">
      <c r="A48" s="110">
        <v>1</v>
      </c>
      <c r="B48" s="42" t="s">
        <v>122</v>
      </c>
      <c r="C48" s="106"/>
      <c r="D48" s="44">
        <v>1756.8148192816</v>
      </c>
      <c r="E48" s="41"/>
      <c r="F48" s="41"/>
      <c r="G48" s="41"/>
      <c r="H48" s="107" t="s">
        <v>27</v>
      </c>
    </row>
    <row r="49" spans="1:8" x14ac:dyDescent="0.3">
      <c r="A49" s="106"/>
      <c r="B49" s="42" t="s">
        <v>123</v>
      </c>
      <c r="C49" s="106"/>
      <c r="D49" s="44">
        <v>949.58441831369998</v>
      </c>
      <c r="E49" s="41"/>
      <c r="F49" s="41"/>
      <c r="G49" s="41"/>
      <c r="H49" s="107"/>
    </row>
    <row r="50" spans="1:8" x14ac:dyDescent="0.3">
      <c r="A50" s="106"/>
      <c r="B50" s="42" t="s">
        <v>124</v>
      </c>
      <c r="C50" s="106"/>
      <c r="D50" s="44">
        <v>8906.8760011989998</v>
      </c>
      <c r="E50" s="41"/>
      <c r="F50" s="41"/>
      <c r="G50" s="41"/>
      <c r="H50" s="107"/>
    </row>
    <row r="51" spans="1:8" x14ac:dyDescent="0.3">
      <c r="A51" s="106"/>
      <c r="B51" s="42" t="s">
        <v>125</v>
      </c>
      <c r="C51" s="106"/>
      <c r="D51" s="44">
        <v>0</v>
      </c>
      <c r="E51" s="41"/>
      <c r="F51" s="41"/>
      <c r="G51" s="41"/>
      <c r="H51" s="107"/>
    </row>
    <row r="52" spans="1:8" x14ac:dyDescent="0.3">
      <c r="A52" s="106" t="s">
        <v>134</v>
      </c>
      <c r="B52" s="42" t="s">
        <v>122</v>
      </c>
      <c r="C52" s="37"/>
      <c r="D52" s="43">
        <v>1756.8148192816</v>
      </c>
      <c r="E52" s="41"/>
      <c r="F52" s="41"/>
      <c r="G52" s="41"/>
      <c r="H52" s="47"/>
    </row>
    <row r="53" spans="1:8" x14ac:dyDescent="0.3">
      <c r="A53" s="106"/>
      <c r="B53" s="42" t="s">
        <v>123</v>
      </c>
      <c r="C53" s="37"/>
      <c r="D53" s="43">
        <v>949.58441831369998</v>
      </c>
      <c r="E53" s="41"/>
      <c r="F53" s="41"/>
      <c r="G53" s="41"/>
      <c r="H53" s="47"/>
    </row>
    <row r="54" spans="1:8" x14ac:dyDescent="0.3">
      <c r="A54" s="106"/>
      <c r="B54" s="42" t="s">
        <v>124</v>
      </c>
      <c r="C54" s="37"/>
      <c r="D54" s="43">
        <v>8906.8760011989998</v>
      </c>
      <c r="E54" s="41"/>
      <c r="F54" s="41"/>
      <c r="G54" s="41"/>
      <c r="H54" s="47"/>
    </row>
    <row r="55" spans="1:8" x14ac:dyDescent="0.3">
      <c r="A55" s="106"/>
      <c r="B55" s="42" t="s">
        <v>125</v>
      </c>
      <c r="C55" s="37"/>
      <c r="D55" s="43">
        <v>315.02949266451998</v>
      </c>
      <c r="E55" s="41"/>
      <c r="F55" s="41"/>
      <c r="G55" s="41"/>
      <c r="H55" s="47"/>
    </row>
    <row r="56" spans="1:8" x14ac:dyDescent="0.3">
      <c r="A56" s="108" t="s">
        <v>51</v>
      </c>
      <c r="B56" s="109"/>
      <c r="C56" s="106" t="s">
        <v>132</v>
      </c>
      <c r="D56" s="44">
        <v>315.02949266451998</v>
      </c>
      <c r="E56" s="41">
        <v>5</v>
      </c>
      <c r="F56" s="41" t="s">
        <v>126</v>
      </c>
      <c r="G56" s="44">
        <v>63.005898532903998</v>
      </c>
      <c r="H56" s="47"/>
    </row>
    <row r="57" spans="1:8" x14ac:dyDescent="0.3">
      <c r="A57" s="110">
        <v>1</v>
      </c>
      <c r="B57" s="42" t="s">
        <v>122</v>
      </c>
      <c r="C57" s="106"/>
      <c r="D57" s="44">
        <v>0</v>
      </c>
      <c r="E57" s="41"/>
      <c r="F57" s="41"/>
      <c r="G57" s="41"/>
      <c r="H57" s="107" t="s">
        <v>27</v>
      </c>
    </row>
    <row r="58" spans="1:8" x14ac:dyDescent="0.3">
      <c r="A58" s="106"/>
      <c r="B58" s="42" t="s">
        <v>123</v>
      </c>
      <c r="C58" s="106"/>
      <c r="D58" s="44">
        <v>0</v>
      </c>
      <c r="E58" s="41"/>
      <c r="F58" s="41"/>
      <c r="G58" s="41"/>
      <c r="H58" s="107"/>
    </row>
    <row r="59" spans="1:8" x14ac:dyDescent="0.3">
      <c r="A59" s="106"/>
      <c r="B59" s="42" t="s">
        <v>124</v>
      </c>
      <c r="C59" s="106"/>
      <c r="D59" s="44">
        <v>0</v>
      </c>
      <c r="E59" s="41"/>
      <c r="F59" s="41"/>
      <c r="G59" s="41"/>
      <c r="H59" s="107"/>
    </row>
    <row r="60" spans="1:8" x14ac:dyDescent="0.3">
      <c r="A60" s="106"/>
      <c r="B60" s="42" t="s">
        <v>125</v>
      </c>
      <c r="C60" s="106"/>
      <c r="D60" s="44">
        <v>315.02949266451998</v>
      </c>
      <c r="E60" s="41"/>
      <c r="F60" s="41"/>
      <c r="G60" s="41"/>
      <c r="H60" s="107"/>
    </row>
    <row r="61" spans="1:8" ht="24.6" x14ac:dyDescent="0.3">
      <c r="A61" s="111" t="s">
        <v>106</v>
      </c>
      <c r="B61" s="105"/>
      <c r="C61" s="37"/>
      <c r="D61" s="43">
        <v>3943.95</v>
      </c>
      <c r="E61" s="41"/>
      <c r="F61" s="41"/>
      <c r="G61" s="41"/>
      <c r="H61" s="47"/>
    </row>
    <row r="62" spans="1:8" x14ac:dyDescent="0.3">
      <c r="A62" s="106" t="s">
        <v>135</v>
      </c>
      <c r="B62" s="42" t="s">
        <v>122</v>
      </c>
      <c r="C62" s="37"/>
      <c r="D62" s="43">
        <v>17.25</v>
      </c>
      <c r="E62" s="41"/>
      <c r="F62" s="41"/>
      <c r="G62" s="41"/>
      <c r="H62" s="47"/>
    </row>
    <row r="63" spans="1:8" x14ac:dyDescent="0.3">
      <c r="A63" s="106"/>
      <c r="B63" s="42" t="s">
        <v>123</v>
      </c>
      <c r="C63" s="37"/>
      <c r="D63" s="43">
        <v>1022.91</v>
      </c>
      <c r="E63" s="41"/>
      <c r="F63" s="41"/>
      <c r="G63" s="41"/>
      <c r="H63" s="47"/>
    </row>
    <row r="64" spans="1:8" x14ac:dyDescent="0.3">
      <c r="A64" s="106"/>
      <c r="B64" s="42" t="s">
        <v>124</v>
      </c>
      <c r="C64" s="37"/>
      <c r="D64" s="43">
        <v>2903.79</v>
      </c>
      <c r="E64" s="41"/>
      <c r="F64" s="41"/>
      <c r="G64" s="41"/>
      <c r="H64" s="47"/>
    </row>
    <row r="65" spans="1:8" x14ac:dyDescent="0.3">
      <c r="A65" s="106"/>
      <c r="B65" s="42" t="s">
        <v>125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108" t="s">
        <v>29</v>
      </c>
      <c r="B66" s="109"/>
      <c r="C66" s="106" t="s">
        <v>137</v>
      </c>
      <c r="D66" s="44">
        <v>3943.95</v>
      </c>
      <c r="E66" s="41">
        <v>6</v>
      </c>
      <c r="F66" s="41" t="s">
        <v>126</v>
      </c>
      <c r="G66" s="44">
        <v>657.32500000000005</v>
      </c>
      <c r="H66" s="47"/>
    </row>
    <row r="67" spans="1:8" x14ac:dyDescent="0.3">
      <c r="A67" s="110">
        <v>1</v>
      </c>
      <c r="B67" s="42" t="s">
        <v>122</v>
      </c>
      <c r="C67" s="106"/>
      <c r="D67" s="44">
        <v>17.25</v>
      </c>
      <c r="E67" s="41"/>
      <c r="F67" s="41"/>
      <c r="G67" s="41"/>
      <c r="H67" s="107" t="s">
        <v>136</v>
      </c>
    </row>
    <row r="68" spans="1:8" x14ac:dyDescent="0.3">
      <c r="A68" s="106"/>
      <c r="B68" s="42" t="s">
        <v>123</v>
      </c>
      <c r="C68" s="106"/>
      <c r="D68" s="44">
        <v>1022.91</v>
      </c>
      <c r="E68" s="41"/>
      <c r="F68" s="41"/>
      <c r="G68" s="41"/>
      <c r="H68" s="107"/>
    </row>
    <row r="69" spans="1:8" x14ac:dyDescent="0.3">
      <c r="A69" s="106"/>
      <c r="B69" s="42" t="s">
        <v>124</v>
      </c>
      <c r="C69" s="106"/>
      <c r="D69" s="44">
        <v>2903.79</v>
      </c>
      <c r="E69" s="41"/>
      <c r="F69" s="41"/>
      <c r="G69" s="41"/>
      <c r="H69" s="107"/>
    </row>
    <row r="70" spans="1:8" x14ac:dyDescent="0.3">
      <c r="A70" s="106"/>
      <c r="B70" s="42" t="s">
        <v>125</v>
      </c>
      <c r="C70" s="106"/>
      <c r="D70" s="44">
        <v>0</v>
      </c>
      <c r="E70" s="41"/>
      <c r="F70" s="41"/>
      <c r="G70" s="41"/>
      <c r="H70" s="107"/>
    </row>
    <row r="71" spans="1:8" ht="24.6" x14ac:dyDescent="0.3">
      <c r="A71" s="111" t="s">
        <v>109</v>
      </c>
      <c r="B71" s="105"/>
      <c r="C71" s="37"/>
      <c r="D71" s="43">
        <v>130.53</v>
      </c>
      <c r="E71" s="41"/>
      <c r="F71" s="41"/>
      <c r="G71" s="41"/>
      <c r="H71" s="47"/>
    </row>
    <row r="72" spans="1:8" x14ac:dyDescent="0.3">
      <c r="A72" s="106" t="s">
        <v>138</v>
      </c>
      <c r="B72" s="42" t="s">
        <v>122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106"/>
      <c r="B73" s="42" t="s">
        <v>123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106"/>
      <c r="B74" s="42" t="s">
        <v>124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106"/>
      <c r="B75" s="42" t="s">
        <v>125</v>
      </c>
      <c r="C75" s="37"/>
      <c r="D75" s="43">
        <v>130.53</v>
      </c>
      <c r="E75" s="41"/>
      <c r="F75" s="41"/>
      <c r="G75" s="41"/>
      <c r="H75" s="47"/>
    </row>
    <row r="76" spans="1:8" x14ac:dyDescent="0.3">
      <c r="A76" s="108" t="s">
        <v>109</v>
      </c>
      <c r="B76" s="109"/>
      <c r="C76" s="106" t="s">
        <v>137</v>
      </c>
      <c r="D76" s="44">
        <v>130.53</v>
      </c>
      <c r="E76" s="41">
        <v>6</v>
      </c>
      <c r="F76" s="41" t="s">
        <v>126</v>
      </c>
      <c r="G76" s="44">
        <v>21.754999999999999</v>
      </c>
      <c r="H76" s="47"/>
    </row>
    <row r="77" spans="1:8" x14ac:dyDescent="0.3">
      <c r="A77" s="110">
        <v>1</v>
      </c>
      <c r="B77" s="42" t="s">
        <v>122</v>
      </c>
      <c r="C77" s="106"/>
      <c r="D77" s="44">
        <v>0</v>
      </c>
      <c r="E77" s="41"/>
      <c r="F77" s="41"/>
      <c r="G77" s="41"/>
      <c r="H77" s="107" t="s">
        <v>136</v>
      </c>
    </row>
    <row r="78" spans="1:8" x14ac:dyDescent="0.3">
      <c r="A78" s="106"/>
      <c r="B78" s="42" t="s">
        <v>123</v>
      </c>
      <c r="C78" s="106"/>
      <c r="D78" s="44">
        <v>0</v>
      </c>
      <c r="E78" s="41"/>
      <c r="F78" s="41"/>
      <c r="G78" s="41"/>
      <c r="H78" s="107"/>
    </row>
    <row r="79" spans="1:8" x14ac:dyDescent="0.3">
      <c r="A79" s="106"/>
      <c r="B79" s="42" t="s">
        <v>124</v>
      </c>
      <c r="C79" s="106"/>
      <c r="D79" s="44">
        <v>0</v>
      </c>
      <c r="E79" s="41"/>
      <c r="F79" s="41"/>
      <c r="G79" s="41"/>
      <c r="H79" s="107"/>
    </row>
    <row r="80" spans="1:8" x14ac:dyDescent="0.3">
      <c r="A80" s="106"/>
      <c r="B80" s="42" t="s">
        <v>125</v>
      </c>
      <c r="C80" s="106"/>
      <c r="D80" s="44">
        <v>130.53</v>
      </c>
      <c r="E80" s="41"/>
      <c r="F80" s="41"/>
      <c r="G80" s="41"/>
      <c r="H80" s="107"/>
    </row>
    <row r="81" spans="1:8" ht="24.6" x14ac:dyDescent="0.3">
      <c r="A81" s="111" t="s">
        <v>112</v>
      </c>
      <c r="B81" s="105"/>
      <c r="C81" s="37"/>
      <c r="D81" s="43">
        <v>572.07000000000005</v>
      </c>
      <c r="E81" s="41"/>
      <c r="F81" s="41"/>
      <c r="G81" s="41"/>
      <c r="H81" s="47"/>
    </row>
    <row r="82" spans="1:8" x14ac:dyDescent="0.3">
      <c r="A82" s="106" t="s">
        <v>139</v>
      </c>
      <c r="B82" s="42" t="s">
        <v>122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106"/>
      <c r="B83" s="42" t="s">
        <v>123</v>
      </c>
      <c r="C83" s="37"/>
      <c r="D83" s="43">
        <v>0</v>
      </c>
      <c r="E83" s="41"/>
      <c r="F83" s="41"/>
      <c r="G83" s="41"/>
      <c r="H83" s="47"/>
    </row>
    <row r="84" spans="1:8" x14ac:dyDescent="0.3">
      <c r="A84" s="106"/>
      <c r="B84" s="42" t="s">
        <v>124</v>
      </c>
      <c r="C84" s="37"/>
      <c r="D84" s="43">
        <v>0</v>
      </c>
      <c r="E84" s="41"/>
      <c r="F84" s="41"/>
      <c r="G84" s="41"/>
      <c r="H84" s="47"/>
    </row>
    <row r="85" spans="1:8" x14ac:dyDescent="0.3">
      <c r="A85" s="106"/>
      <c r="B85" s="42" t="s">
        <v>125</v>
      </c>
      <c r="C85" s="37"/>
      <c r="D85" s="43">
        <v>572.07000000000005</v>
      </c>
      <c r="E85" s="41"/>
      <c r="F85" s="41"/>
      <c r="G85" s="41"/>
      <c r="H85" s="47"/>
    </row>
    <row r="86" spans="1:8" x14ac:dyDescent="0.3">
      <c r="A86" s="108" t="s">
        <v>112</v>
      </c>
      <c r="B86" s="109"/>
      <c r="C86" s="106" t="s">
        <v>137</v>
      </c>
      <c r="D86" s="44">
        <v>572.07000000000005</v>
      </c>
      <c r="E86" s="41">
        <v>6</v>
      </c>
      <c r="F86" s="41" t="s">
        <v>126</v>
      </c>
      <c r="G86" s="44">
        <v>95.344999999999999</v>
      </c>
      <c r="H86" s="47"/>
    </row>
    <row r="87" spans="1:8" x14ac:dyDescent="0.3">
      <c r="A87" s="110">
        <v>1</v>
      </c>
      <c r="B87" s="42" t="s">
        <v>122</v>
      </c>
      <c r="C87" s="106"/>
      <c r="D87" s="44">
        <v>0</v>
      </c>
      <c r="E87" s="41"/>
      <c r="F87" s="41"/>
      <c r="G87" s="41"/>
      <c r="H87" s="107" t="s">
        <v>136</v>
      </c>
    </row>
    <row r="88" spans="1:8" x14ac:dyDescent="0.3">
      <c r="A88" s="106"/>
      <c r="B88" s="42" t="s">
        <v>123</v>
      </c>
      <c r="C88" s="106"/>
      <c r="D88" s="44">
        <v>0</v>
      </c>
      <c r="E88" s="41"/>
      <c r="F88" s="41"/>
      <c r="G88" s="41"/>
      <c r="H88" s="107"/>
    </row>
    <row r="89" spans="1:8" x14ac:dyDescent="0.3">
      <c r="A89" s="106"/>
      <c r="B89" s="42" t="s">
        <v>124</v>
      </c>
      <c r="C89" s="106"/>
      <c r="D89" s="44">
        <v>0</v>
      </c>
      <c r="E89" s="41"/>
      <c r="F89" s="41"/>
      <c r="G89" s="41"/>
      <c r="H89" s="107"/>
    </row>
    <row r="90" spans="1:8" x14ac:dyDescent="0.3">
      <c r="A90" s="106"/>
      <c r="B90" s="42" t="s">
        <v>125</v>
      </c>
      <c r="C90" s="106"/>
      <c r="D90" s="44">
        <v>572.07000000000005</v>
      </c>
      <c r="E90" s="41"/>
      <c r="F90" s="41"/>
      <c r="G90" s="41"/>
      <c r="H90" s="107"/>
    </row>
    <row r="91" spans="1:8" x14ac:dyDescent="0.3">
      <c r="A91" s="46"/>
      <c r="C91" s="46"/>
      <c r="D91" s="40"/>
      <c r="E91" s="40"/>
      <c r="F91" s="40"/>
      <c r="G91" s="40"/>
      <c r="H91" s="49"/>
    </row>
    <row r="93" spans="1:8" x14ac:dyDescent="0.3">
      <c r="A93" s="112" t="s">
        <v>140</v>
      </c>
      <c r="B93" s="112"/>
      <c r="C93" s="112"/>
      <c r="D93" s="112"/>
      <c r="E93" s="112"/>
      <c r="F93" s="112"/>
      <c r="G93" s="112"/>
      <c r="H93" s="112"/>
    </row>
    <row r="94" spans="1:8" x14ac:dyDescent="0.3">
      <c r="A94" s="112" t="s">
        <v>141</v>
      </c>
      <c r="B94" s="112"/>
      <c r="C94" s="112"/>
      <c r="D94" s="112"/>
      <c r="E94" s="112"/>
      <c r="F94" s="112"/>
      <c r="G94" s="112"/>
      <c r="H94" s="112"/>
    </row>
  </sheetData>
  <mergeCells count="54">
    <mergeCell ref="A93:H93"/>
    <mergeCell ref="A94:H94"/>
    <mergeCell ref="A81:B81"/>
    <mergeCell ref="A82:A85"/>
    <mergeCell ref="A86:B86"/>
    <mergeCell ref="H87:H90"/>
    <mergeCell ref="C86:C90"/>
    <mergeCell ref="A87:A90"/>
    <mergeCell ref="A71:B71"/>
    <mergeCell ref="A72:A75"/>
    <mergeCell ref="A76:B76"/>
    <mergeCell ref="H77:H80"/>
    <mergeCell ref="C76:C80"/>
    <mergeCell ref="A77:A80"/>
    <mergeCell ref="A61:B61"/>
    <mergeCell ref="A62:A65"/>
    <mergeCell ref="A66:B66"/>
    <mergeCell ref="H67:H70"/>
    <mergeCell ref="C66:C70"/>
    <mergeCell ref="A67:A70"/>
    <mergeCell ref="A52:A55"/>
    <mergeCell ref="A56:B56"/>
    <mergeCell ref="H57:H60"/>
    <mergeCell ref="C56:C60"/>
    <mergeCell ref="A57:A60"/>
    <mergeCell ref="A42:B42"/>
    <mergeCell ref="A43:A46"/>
    <mergeCell ref="A47:B47"/>
    <mergeCell ref="H48:H51"/>
    <mergeCell ref="C47:C51"/>
    <mergeCell ref="A48:A51"/>
    <mergeCell ref="A33:A36"/>
    <mergeCell ref="A37:B37"/>
    <mergeCell ref="H38:H41"/>
    <mergeCell ref="C37:C41"/>
    <mergeCell ref="A38:A41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3" t="s">
        <v>142</v>
      </c>
      <c r="B1" s="113"/>
      <c r="C1" s="113"/>
      <c r="D1" s="113"/>
      <c r="E1" s="113"/>
      <c r="F1" s="113"/>
      <c r="G1" s="113"/>
      <c r="H1" s="113"/>
    </row>
    <row r="3" spans="1:8" ht="44.25" customHeight="1" x14ac:dyDescent="0.3">
      <c r="A3" s="6" t="s">
        <v>143</v>
      </c>
      <c r="B3" s="6" t="s">
        <v>144</v>
      </c>
      <c r="C3" s="6" t="s">
        <v>145</v>
      </c>
      <c r="D3" s="6" t="s">
        <v>146</v>
      </c>
      <c r="E3" s="6" t="s">
        <v>147</v>
      </c>
      <c r="F3" s="6" t="s">
        <v>148</v>
      </c>
      <c r="G3" s="6" t="s">
        <v>149</v>
      </c>
      <c r="H3" s="6" t="s">
        <v>150</v>
      </c>
    </row>
    <row r="4" spans="1:8" ht="39" hidden="1" customHeight="1" x14ac:dyDescent="0.3">
      <c r="A4" s="25" t="s">
        <v>151</v>
      </c>
      <c r="B4" s="26" t="s">
        <v>126</v>
      </c>
      <c r="C4" s="27">
        <v>0.33333333333332998</v>
      </c>
      <c r="D4" s="27">
        <v>26.34516470849</v>
      </c>
      <c r="E4" s="26"/>
      <c r="F4" s="26"/>
      <c r="G4" s="27">
        <v>8.7817215694966997</v>
      </c>
      <c r="H4" s="28"/>
    </row>
    <row r="5" spans="1:8" ht="39" hidden="1" customHeight="1" x14ac:dyDescent="0.3">
      <c r="A5" s="25" t="s">
        <v>152</v>
      </c>
      <c r="B5" s="26" t="s">
        <v>126</v>
      </c>
      <c r="C5" s="27">
        <v>2.2222222222222001</v>
      </c>
      <c r="D5" s="27">
        <v>19.225895489928</v>
      </c>
      <c r="E5" s="26"/>
      <c r="F5" s="26"/>
      <c r="G5" s="27">
        <v>42.724212199839997</v>
      </c>
      <c r="H5" s="28"/>
    </row>
    <row r="6" spans="1:8" ht="39" hidden="1" customHeight="1" x14ac:dyDescent="0.3">
      <c r="A6" s="25" t="s">
        <v>153</v>
      </c>
      <c r="B6" s="26" t="s">
        <v>126</v>
      </c>
      <c r="C6" s="27">
        <v>0.55555555555556002</v>
      </c>
      <c r="D6" s="27">
        <v>41.453615319184003</v>
      </c>
      <c r="E6" s="26"/>
      <c r="F6" s="26"/>
      <c r="G6" s="27">
        <v>23.029786288436</v>
      </c>
      <c r="H6" s="28"/>
    </row>
    <row r="7" spans="1:8" ht="39" hidden="1" customHeight="1" x14ac:dyDescent="0.3">
      <c r="A7" s="25" t="s">
        <v>154</v>
      </c>
      <c r="B7" s="26" t="s">
        <v>126</v>
      </c>
      <c r="C7" s="27">
        <v>0.11111111111110999</v>
      </c>
      <c r="D7" s="27">
        <v>42.550415643793997</v>
      </c>
      <c r="E7" s="26"/>
      <c r="F7" s="26"/>
      <c r="G7" s="27">
        <v>4.7278239604215999</v>
      </c>
      <c r="H7" s="28"/>
    </row>
    <row r="8" spans="1:8" ht="39" hidden="1" customHeight="1" x14ac:dyDescent="0.3">
      <c r="A8" s="25" t="s">
        <v>155</v>
      </c>
      <c r="B8" s="26" t="s">
        <v>126</v>
      </c>
      <c r="C8" s="27">
        <v>2.7777777777777999</v>
      </c>
      <c r="D8" s="27">
        <v>4.0651665034173998</v>
      </c>
      <c r="E8" s="26"/>
      <c r="F8" s="26"/>
      <c r="G8" s="27">
        <v>11.292129176158999</v>
      </c>
      <c r="H8" s="28"/>
    </row>
    <row r="9" spans="1:8" ht="39" hidden="1" customHeight="1" x14ac:dyDescent="0.3">
      <c r="A9" s="25" t="s">
        <v>156</v>
      </c>
      <c r="B9" s="26" t="s">
        <v>126</v>
      </c>
      <c r="C9" s="27">
        <v>0.11111111111110999</v>
      </c>
      <c r="D9" s="27">
        <v>124.10572748357001</v>
      </c>
      <c r="E9" s="26"/>
      <c r="F9" s="26"/>
      <c r="G9" s="27">
        <v>13.789525275952</v>
      </c>
      <c r="H9" s="28"/>
    </row>
    <row r="10" spans="1:8" ht="39" hidden="1" customHeight="1" x14ac:dyDescent="0.3">
      <c r="A10" s="25" t="s">
        <v>157</v>
      </c>
      <c r="B10" s="26" t="s">
        <v>126</v>
      </c>
      <c r="C10" s="27">
        <v>0.66666666666666996</v>
      </c>
      <c r="D10" s="27">
        <v>1.4763413330312001</v>
      </c>
      <c r="E10" s="26"/>
      <c r="F10" s="26"/>
      <c r="G10" s="27">
        <v>0.98422755535413997</v>
      </c>
      <c r="H10" s="28"/>
    </row>
    <row r="11" spans="1:8" ht="39" hidden="1" customHeight="1" x14ac:dyDescent="0.3">
      <c r="A11" s="25" t="s">
        <v>158</v>
      </c>
      <c r="B11" s="26" t="s">
        <v>126</v>
      </c>
      <c r="C11" s="27">
        <v>0.33333333333332998</v>
      </c>
      <c r="D11" s="27">
        <v>1.3508732310739</v>
      </c>
      <c r="E11" s="26"/>
      <c r="F11" s="26"/>
      <c r="G11" s="27">
        <v>0.45029107702463</v>
      </c>
      <c r="H11" s="28"/>
    </row>
    <row r="12" spans="1:8" ht="39" customHeight="1" x14ac:dyDescent="0.3">
      <c r="A12" s="25" t="s">
        <v>159</v>
      </c>
      <c r="B12" s="26" t="s">
        <v>126</v>
      </c>
      <c r="C12" s="27">
        <v>10</v>
      </c>
      <c r="D12" s="27">
        <v>309.13724920471998</v>
      </c>
      <c r="E12" s="26">
        <v>6</v>
      </c>
      <c r="F12" s="25" t="s">
        <v>159</v>
      </c>
      <c r="G12" s="27">
        <v>3091.3724920472</v>
      </c>
      <c r="H12" s="28" t="s">
        <v>181</v>
      </c>
    </row>
    <row r="13" spans="1:8" ht="39" customHeight="1" x14ac:dyDescent="0.3">
      <c r="A13" s="25" t="s">
        <v>160</v>
      </c>
      <c r="B13" s="26" t="s">
        <v>126</v>
      </c>
      <c r="C13" s="27">
        <v>20</v>
      </c>
      <c r="D13" s="27">
        <v>290.77405147249999</v>
      </c>
      <c r="E13" s="26">
        <v>6</v>
      </c>
      <c r="F13" s="25" t="s">
        <v>160</v>
      </c>
      <c r="G13" s="27">
        <v>5815.4810294500003</v>
      </c>
      <c r="H13" s="28" t="s">
        <v>182</v>
      </c>
    </row>
    <row r="14" spans="1:8" ht="39" hidden="1" customHeight="1" x14ac:dyDescent="0.3">
      <c r="A14" s="25" t="s">
        <v>161</v>
      </c>
      <c r="B14" s="26" t="s">
        <v>126</v>
      </c>
      <c r="C14" s="27">
        <v>5</v>
      </c>
      <c r="D14" s="27">
        <v>241.87636138581999</v>
      </c>
      <c r="E14" s="26">
        <v>6</v>
      </c>
      <c r="F14" s="25" t="s">
        <v>161</v>
      </c>
      <c r="G14" s="27">
        <v>1209.3818069291001</v>
      </c>
      <c r="H14" s="28"/>
    </row>
    <row r="15" spans="1:8" ht="39" customHeight="1" x14ac:dyDescent="0.3">
      <c r="A15" s="25" t="s">
        <v>162</v>
      </c>
      <c r="B15" s="26" t="s">
        <v>126</v>
      </c>
      <c r="C15" s="27">
        <v>3</v>
      </c>
      <c r="D15" s="27">
        <v>470.14575000000002</v>
      </c>
      <c r="E15" s="26">
        <v>0.4</v>
      </c>
      <c r="F15" s="25" t="s">
        <v>162</v>
      </c>
      <c r="G15" s="27">
        <v>1410.4372499999999</v>
      </c>
      <c r="H15" s="28" t="s">
        <v>183</v>
      </c>
    </row>
    <row r="16" spans="1:8" ht="39" customHeight="1" x14ac:dyDescent="0.3">
      <c r="A16" s="25" t="s">
        <v>163</v>
      </c>
      <c r="B16" s="26" t="s">
        <v>126</v>
      </c>
      <c r="C16" s="27">
        <v>3</v>
      </c>
      <c r="D16" s="27">
        <v>491.08711</v>
      </c>
      <c r="E16" s="26">
        <v>0.4</v>
      </c>
      <c r="F16" s="25" t="s">
        <v>163</v>
      </c>
      <c r="G16" s="27">
        <v>1473.26133</v>
      </c>
      <c r="H16" s="28" t="s">
        <v>184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tabSelected="1" topLeftCell="B1" zoomScale="90" zoomScaleNormal="90" workbookViewId="0"/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7" t="s">
        <v>186</v>
      </c>
      <c r="B13" s="97"/>
      <c r="C13" s="97"/>
      <c r="D13" s="97"/>
      <c r="E13" s="97"/>
      <c r="F13" s="97"/>
      <c r="G13" s="97"/>
      <c r="H13" s="9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100" t="s">
        <v>4</v>
      </c>
      <c r="B18" s="100" t="s">
        <v>13</v>
      </c>
      <c r="C18" s="100" t="s">
        <v>14</v>
      </c>
      <c r="D18" s="101" t="s">
        <v>15</v>
      </c>
      <c r="E18" s="102"/>
      <c r="F18" s="102"/>
      <c r="G18" s="102"/>
      <c r="H18" s="103"/>
    </row>
    <row r="19" spans="1:8" ht="84.9" customHeight="1" x14ac:dyDescent="0.3">
      <c r="A19" s="100"/>
      <c r="B19" s="100"/>
      <c r="C19" s="10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0.22886311190364</v>
      </c>
      <c r="E25" s="20">
        <v>113.17338970719</v>
      </c>
      <c r="F25" s="20">
        <v>0</v>
      </c>
      <c r="G25" s="20">
        <v>0</v>
      </c>
      <c r="H25" s="20">
        <v>113.40225281908999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1756.8148192816</v>
      </c>
      <c r="E26" s="20">
        <v>949.58441831369998</v>
      </c>
      <c r="F26" s="20">
        <v>8906.8760011989998</v>
      </c>
      <c r="G26" s="20">
        <v>0</v>
      </c>
      <c r="H26" s="20">
        <v>11613.275238794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17.25</v>
      </c>
      <c r="E27" s="20">
        <v>1022.91</v>
      </c>
      <c r="F27" s="20">
        <v>2903.79</v>
      </c>
      <c r="G27" s="20">
        <v>0</v>
      </c>
      <c r="H27" s="20">
        <v>3943.95</v>
      </c>
    </row>
    <row r="28" spans="1:8" ht="17.100000000000001" customHeight="1" x14ac:dyDescent="0.3">
      <c r="A28" s="6"/>
      <c r="B28" s="9"/>
      <c r="C28" s="9" t="s">
        <v>30</v>
      </c>
      <c r="D28" s="20">
        <v>1774.2936823936</v>
      </c>
      <c r="E28" s="20">
        <v>2085.6678080208999</v>
      </c>
      <c r="F28" s="20">
        <v>11810.666001199001</v>
      </c>
      <c r="G28" s="20">
        <v>0</v>
      </c>
      <c r="H28" s="20">
        <v>15670.627491613001</v>
      </c>
    </row>
    <row r="29" spans="1:8" ht="17.100000000000001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7.100000000000001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7.100000000000001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7.100000000000001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7.100000000000001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7.100000000000001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3.9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7.100000000000001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7.100000000000001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7.100000000000001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7.100000000000001" customHeight="1" x14ac:dyDescent="0.3">
      <c r="A44" s="6"/>
      <c r="B44" s="9"/>
      <c r="C44" s="9" t="s">
        <v>41</v>
      </c>
      <c r="D44" s="20">
        <v>1774.2936823936</v>
      </c>
      <c r="E44" s="20">
        <v>2085.6678080208999</v>
      </c>
      <c r="F44" s="20">
        <v>11810.666001199001</v>
      </c>
      <c r="G44" s="20">
        <v>0</v>
      </c>
      <c r="H44" s="20">
        <v>15670.627491613001</v>
      </c>
    </row>
    <row r="45" spans="1:8" ht="17.100000000000001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1.4290816812939</v>
      </c>
      <c r="E46" s="20">
        <v>0.82474365686616002</v>
      </c>
      <c r="F46" s="20">
        <v>0</v>
      </c>
      <c r="G46" s="20">
        <v>0</v>
      </c>
      <c r="H46" s="20">
        <v>2.25382533816</v>
      </c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35.491068548050997</v>
      </c>
      <c r="E47" s="20">
        <v>39.437050421046003</v>
      </c>
      <c r="F47" s="20">
        <v>0</v>
      </c>
      <c r="G47" s="20">
        <v>0</v>
      </c>
      <c r="H47" s="20">
        <v>74.928118969097</v>
      </c>
    </row>
    <row r="48" spans="1:8" ht="17.100000000000001" customHeight="1" x14ac:dyDescent="0.3">
      <c r="A48" s="6"/>
      <c r="B48" s="9"/>
      <c r="C48" s="9" t="s">
        <v>47</v>
      </c>
      <c r="D48" s="20">
        <v>36.920150229344998</v>
      </c>
      <c r="E48" s="20">
        <v>40.261794077912</v>
      </c>
      <c r="F48" s="20">
        <v>0</v>
      </c>
      <c r="G48" s="20">
        <v>0</v>
      </c>
      <c r="H48" s="20">
        <v>77.181944307256998</v>
      </c>
    </row>
    <row r="49" spans="1:8" ht="17.100000000000001" customHeight="1" x14ac:dyDescent="0.3">
      <c r="A49" s="6"/>
      <c r="B49" s="9"/>
      <c r="C49" s="9" t="s">
        <v>48</v>
      </c>
      <c r="D49" s="20">
        <v>1811.2138326229001</v>
      </c>
      <c r="E49" s="20">
        <v>2125.9296020987999</v>
      </c>
      <c r="F49" s="20">
        <v>11810.666001199001</v>
      </c>
      <c r="G49" s="20">
        <v>0</v>
      </c>
      <c r="H49" s="20">
        <v>15747.809435921001</v>
      </c>
    </row>
    <row r="50" spans="1:8" ht="17.100000000000001" customHeight="1" x14ac:dyDescent="0.3">
      <c r="A50" s="6"/>
      <c r="B50" s="9"/>
      <c r="C50" s="9" t="s">
        <v>49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50</v>
      </c>
      <c r="C51" s="7" t="s">
        <v>51</v>
      </c>
      <c r="D51" s="20">
        <v>0</v>
      </c>
      <c r="E51" s="20">
        <v>0</v>
      </c>
      <c r="F51" s="20">
        <v>0</v>
      </c>
      <c r="G51" s="20">
        <v>1.3464586126717</v>
      </c>
      <c r="H51" s="20">
        <v>1.3464586126717</v>
      </c>
    </row>
    <row r="52" spans="1:8" ht="31.2" x14ac:dyDescent="0.3">
      <c r="A52" s="6">
        <v>7</v>
      </c>
      <c r="B52" s="6" t="s">
        <v>52</v>
      </c>
      <c r="C52" s="7" t="s">
        <v>53</v>
      </c>
      <c r="D52" s="20">
        <v>1.9025146526796</v>
      </c>
      <c r="E52" s="20">
        <v>1.0978458921266001</v>
      </c>
      <c r="F52" s="20">
        <v>0</v>
      </c>
      <c r="G52" s="20">
        <v>0</v>
      </c>
      <c r="H52" s="20">
        <v>3.0003605448061998</v>
      </c>
    </row>
    <row r="53" spans="1:8" ht="31.2" x14ac:dyDescent="0.3">
      <c r="A53" s="6">
        <v>8</v>
      </c>
      <c r="B53" s="6" t="s">
        <v>54</v>
      </c>
      <c r="C53" s="7" t="s">
        <v>55</v>
      </c>
      <c r="D53" s="20">
        <v>0</v>
      </c>
      <c r="E53" s="20">
        <v>0</v>
      </c>
      <c r="F53" s="20">
        <v>0</v>
      </c>
      <c r="G53" s="20">
        <v>315.02949266451998</v>
      </c>
      <c r="H53" s="20">
        <v>315.02949266451998</v>
      </c>
    </row>
    <row r="54" spans="1:8" ht="31.2" x14ac:dyDescent="0.3">
      <c r="A54" s="6">
        <v>9</v>
      </c>
      <c r="B54" s="6" t="s">
        <v>56</v>
      </c>
      <c r="C54" s="7" t="s">
        <v>53</v>
      </c>
      <c r="D54" s="20">
        <v>47.239146354920003</v>
      </c>
      <c r="E54" s="20">
        <v>52.542733894727</v>
      </c>
      <c r="F54" s="20">
        <v>0</v>
      </c>
      <c r="G54" s="20">
        <v>0</v>
      </c>
      <c r="H54" s="20">
        <v>99.781880249647003</v>
      </c>
    </row>
    <row r="55" spans="1:8" x14ac:dyDescent="0.3">
      <c r="A55" s="6">
        <v>10</v>
      </c>
      <c r="B55" s="6" t="s">
        <v>57</v>
      </c>
      <c r="C55" s="7" t="s">
        <v>58</v>
      </c>
      <c r="D55" s="20">
        <v>0</v>
      </c>
      <c r="E55" s="20">
        <v>0</v>
      </c>
      <c r="F55" s="20">
        <v>0</v>
      </c>
      <c r="G55" s="20">
        <v>61.47936995909</v>
      </c>
      <c r="H55" s="20">
        <v>61.47936995909</v>
      </c>
    </row>
    <row r="56" spans="1:8" x14ac:dyDescent="0.3">
      <c r="A56" s="6">
        <v>11</v>
      </c>
      <c r="B56" s="6"/>
      <c r="C56" s="7" t="s">
        <v>59</v>
      </c>
      <c r="D56" s="20">
        <v>0</v>
      </c>
      <c r="E56" s="20">
        <v>0</v>
      </c>
      <c r="F56" s="20">
        <v>0</v>
      </c>
      <c r="G56" s="20">
        <v>30.844241731176002</v>
      </c>
      <c r="H56" s="20">
        <v>30.844241731176002</v>
      </c>
    </row>
    <row r="57" spans="1:8" x14ac:dyDescent="0.3">
      <c r="A57" s="6">
        <v>12</v>
      </c>
      <c r="B57" s="6"/>
      <c r="C57" s="7" t="s">
        <v>60</v>
      </c>
      <c r="D57" s="20">
        <v>0</v>
      </c>
      <c r="E57" s="20">
        <v>0</v>
      </c>
      <c r="F57" s="20">
        <v>0</v>
      </c>
      <c r="G57" s="20">
        <v>36.228914440178002</v>
      </c>
      <c r="H57" s="20">
        <v>36.228914440178002</v>
      </c>
    </row>
    <row r="58" spans="1:8" x14ac:dyDescent="0.3">
      <c r="A58" s="6">
        <v>13</v>
      </c>
      <c r="B58" s="6" t="s">
        <v>61</v>
      </c>
      <c r="C58" s="7" t="s">
        <v>51</v>
      </c>
      <c r="D58" s="20">
        <v>0</v>
      </c>
      <c r="E58" s="20">
        <v>0</v>
      </c>
      <c r="F58" s="20">
        <v>0</v>
      </c>
      <c r="G58" s="20">
        <v>130.53</v>
      </c>
      <c r="H58" s="20">
        <v>130.53</v>
      </c>
    </row>
    <row r="59" spans="1:8" ht="17.100000000000001" customHeight="1" x14ac:dyDescent="0.3">
      <c r="A59" s="6"/>
      <c r="B59" s="9"/>
      <c r="C59" s="9" t="s">
        <v>62</v>
      </c>
      <c r="D59" s="20">
        <v>49.141661007598998</v>
      </c>
      <c r="E59" s="20">
        <v>53.640579786853998</v>
      </c>
      <c r="F59" s="20">
        <v>0</v>
      </c>
      <c r="G59" s="20">
        <v>575.45847740763998</v>
      </c>
      <c r="H59" s="20">
        <v>678.24071820208997</v>
      </c>
    </row>
    <row r="60" spans="1:8" ht="17.100000000000001" customHeight="1" x14ac:dyDescent="0.3">
      <c r="A60" s="6"/>
      <c r="B60" s="9"/>
      <c r="C60" s="9" t="s">
        <v>63</v>
      </c>
      <c r="D60" s="20">
        <v>1860.3554936305</v>
      </c>
      <c r="E60" s="20">
        <v>2179.5701818857001</v>
      </c>
      <c r="F60" s="20">
        <v>11810.666001199001</v>
      </c>
      <c r="G60" s="20">
        <v>575.45847740763998</v>
      </c>
      <c r="H60" s="20">
        <v>16426.050154123001</v>
      </c>
    </row>
    <row r="61" spans="1:8" ht="17.100000000000001" customHeight="1" x14ac:dyDescent="0.3">
      <c r="A61" s="6"/>
      <c r="B61" s="9"/>
      <c r="C61" s="9" t="s">
        <v>64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7.100000000000001" customHeight="1" x14ac:dyDescent="0.3">
      <c r="A63" s="6"/>
      <c r="B63" s="9"/>
      <c r="C63" s="9" t="s">
        <v>65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7.100000000000001" customHeight="1" x14ac:dyDescent="0.3">
      <c r="A64" s="6"/>
      <c r="B64" s="9"/>
      <c r="C64" s="9" t="s">
        <v>66</v>
      </c>
      <c r="D64" s="20">
        <v>1860.3554936305</v>
      </c>
      <c r="E64" s="20">
        <v>2179.5701818857001</v>
      </c>
      <c r="F64" s="20">
        <v>11810.666001199001</v>
      </c>
      <c r="G64" s="20">
        <v>575.45847740763998</v>
      </c>
      <c r="H64" s="20">
        <v>16426.050154123001</v>
      </c>
    </row>
    <row r="65" spans="1:8" ht="153" customHeight="1" x14ac:dyDescent="0.3">
      <c r="A65" s="6"/>
      <c r="B65" s="9"/>
      <c r="C65" s="9" t="s">
        <v>67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68</v>
      </c>
      <c r="C66" s="7" t="s">
        <v>69</v>
      </c>
      <c r="D66" s="20">
        <v>0</v>
      </c>
      <c r="E66" s="20">
        <v>0</v>
      </c>
      <c r="F66" s="20">
        <v>0</v>
      </c>
      <c r="G66" s="20">
        <v>23.952697117667</v>
      </c>
      <c r="H66" s="20">
        <v>23.952697117667</v>
      </c>
    </row>
    <row r="67" spans="1:8" x14ac:dyDescent="0.3">
      <c r="A67" s="6">
        <v>15</v>
      </c>
      <c r="B67" s="6" t="s">
        <v>82</v>
      </c>
      <c r="C67" s="7" t="s">
        <v>84</v>
      </c>
      <c r="D67" s="20">
        <v>0</v>
      </c>
      <c r="E67" s="20">
        <v>0</v>
      </c>
      <c r="F67" s="20">
        <v>0</v>
      </c>
      <c r="G67" s="20">
        <v>3798.4422300064002</v>
      </c>
      <c r="H67" s="20">
        <v>3798.4422300064002</v>
      </c>
    </row>
    <row r="68" spans="1:8" x14ac:dyDescent="0.3">
      <c r="A68" s="6">
        <v>16</v>
      </c>
      <c r="B68" s="6" t="s">
        <v>83</v>
      </c>
      <c r="C68" s="7" t="s">
        <v>84</v>
      </c>
      <c r="D68" s="20">
        <v>0</v>
      </c>
      <c r="E68" s="20">
        <v>0</v>
      </c>
      <c r="F68" s="20">
        <v>0</v>
      </c>
      <c r="G68" s="20">
        <v>572.07000000000005</v>
      </c>
      <c r="H68" s="20">
        <v>572.07000000000005</v>
      </c>
    </row>
    <row r="69" spans="1:8" ht="17.100000000000001" customHeight="1" x14ac:dyDescent="0.3">
      <c r="A69" s="6"/>
      <c r="B69" s="9"/>
      <c r="C69" s="9" t="s">
        <v>81</v>
      </c>
      <c r="D69" s="20">
        <v>0</v>
      </c>
      <c r="E69" s="20">
        <v>0</v>
      </c>
      <c r="F69" s="20">
        <v>0</v>
      </c>
      <c r="G69" s="20">
        <v>4394.4649271240996</v>
      </c>
      <c r="H69" s="20">
        <v>4394.4649271240996</v>
      </c>
    </row>
    <row r="70" spans="1:8" ht="17.100000000000001" customHeight="1" x14ac:dyDescent="0.3">
      <c r="A70" s="6"/>
      <c r="B70" s="9"/>
      <c r="C70" s="9" t="s">
        <v>80</v>
      </c>
      <c r="D70" s="20">
        <v>1860.3554936305</v>
      </c>
      <c r="E70" s="20">
        <v>2179.5701818857001</v>
      </c>
      <c r="F70" s="20">
        <v>11810.666001199001</v>
      </c>
      <c r="G70" s="20">
        <v>4969.9234045316998</v>
      </c>
      <c r="H70" s="20">
        <v>20820.515081246998</v>
      </c>
    </row>
    <row r="71" spans="1:8" ht="17.100000000000001" customHeight="1" x14ac:dyDescent="0.3">
      <c r="A71" s="6"/>
      <c r="B71" s="9"/>
      <c r="C71" s="9" t="s">
        <v>79</v>
      </c>
      <c r="D71" s="20"/>
      <c r="E71" s="20"/>
      <c r="F71" s="20"/>
      <c r="G71" s="20"/>
      <c r="H71" s="20"/>
    </row>
    <row r="72" spans="1:8" ht="33.9" customHeight="1" x14ac:dyDescent="0.3">
      <c r="A72" s="6">
        <v>17</v>
      </c>
      <c r="B72" s="6" t="s">
        <v>78</v>
      </c>
      <c r="C72" s="7" t="s">
        <v>77</v>
      </c>
      <c r="D72" s="20">
        <f>D70 * 3%</f>
        <v>55.810664808915</v>
      </c>
      <c r="E72" s="20">
        <f>E70 * 3%</f>
        <v>65.387105456571007</v>
      </c>
      <c r="F72" s="20">
        <f>F70 * 3%</f>
        <v>354.31998003596999</v>
      </c>
      <c r="G72" s="20">
        <f>G70 * 3%</f>
        <v>149.09770213595098</v>
      </c>
      <c r="H72" s="20">
        <f>SUM(D72:G72)</f>
        <v>624.61545243740693</v>
      </c>
    </row>
    <row r="73" spans="1:8" ht="17.100000000000001" customHeight="1" x14ac:dyDescent="0.3">
      <c r="A73" s="6"/>
      <c r="B73" s="9"/>
      <c r="C73" s="9" t="s">
        <v>76</v>
      </c>
      <c r="D73" s="20">
        <f>D72</f>
        <v>55.810664808915</v>
      </c>
      <c r="E73" s="20">
        <f>E72</f>
        <v>65.387105456571007</v>
      </c>
      <c r="F73" s="20">
        <f>F72</f>
        <v>354.31998003596999</v>
      </c>
      <c r="G73" s="20">
        <f>G72</f>
        <v>149.09770213595098</v>
      </c>
      <c r="H73" s="20">
        <f>SUM(D73:G73)</f>
        <v>624.61545243740693</v>
      </c>
    </row>
    <row r="74" spans="1:8" ht="17.100000000000001" customHeight="1" x14ac:dyDescent="0.3">
      <c r="A74" s="6"/>
      <c r="B74" s="9"/>
      <c r="C74" s="9" t="s">
        <v>75</v>
      </c>
      <c r="D74" s="20">
        <f>D73 + D70</f>
        <v>1916.1661584394149</v>
      </c>
      <c r="E74" s="20">
        <f>E73 + E70</f>
        <v>2244.9572873422712</v>
      </c>
      <c r="F74" s="20">
        <f>F73 + F70</f>
        <v>12164.985981234971</v>
      </c>
      <c r="G74" s="20">
        <f>G73 + G70</f>
        <v>5119.0211066676511</v>
      </c>
      <c r="H74" s="20">
        <f>SUM(D74:G74)</f>
        <v>21445.130533684307</v>
      </c>
    </row>
    <row r="75" spans="1:8" ht="17.100000000000001" customHeight="1" x14ac:dyDescent="0.3">
      <c r="A75" s="6"/>
      <c r="B75" s="9"/>
      <c r="C75" s="9" t="s">
        <v>74</v>
      </c>
      <c r="D75" s="20"/>
      <c r="E75" s="20"/>
      <c r="F75" s="20"/>
      <c r="G75" s="20"/>
      <c r="H75" s="20"/>
    </row>
    <row r="76" spans="1:8" ht="17.100000000000001" customHeight="1" x14ac:dyDescent="0.3">
      <c r="A76" s="6">
        <v>18</v>
      </c>
      <c r="B76" s="6" t="s">
        <v>73</v>
      </c>
      <c r="C76" s="7" t="s">
        <v>72</v>
      </c>
      <c r="D76" s="20">
        <f>D74 * 20%</f>
        <v>383.23323168788301</v>
      </c>
      <c r="E76" s="20">
        <f>E74 * 20%</f>
        <v>448.99145746845426</v>
      </c>
      <c r="F76" s="20">
        <f>F74 * 20%</f>
        <v>2432.9971962469945</v>
      </c>
      <c r="G76" s="20">
        <f>G74 * 20%</f>
        <v>1023.8042213335302</v>
      </c>
      <c r="H76" s="20">
        <f>SUM(D76:G76)</f>
        <v>4289.0261067368619</v>
      </c>
    </row>
    <row r="77" spans="1:8" ht="17.100000000000001" customHeight="1" x14ac:dyDescent="0.3">
      <c r="A77" s="6"/>
      <c r="B77" s="9"/>
      <c r="C77" s="9" t="s">
        <v>71</v>
      </c>
      <c r="D77" s="20">
        <f>D76</f>
        <v>383.23323168788301</v>
      </c>
      <c r="E77" s="20">
        <f>E76</f>
        <v>448.99145746845426</v>
      </c>
      <c r="F77" s="20">
        <f>F76</f>
        <v>2432.9971962469945</v>
      </c>
      <c r="G77" s="20">
        <f>G76</f>
        <v>1023.8042213335302</v>
      </c>
      <c r="H77" s="20">
        <f>SUM(D77:G77)</f>
        <v>4289.0261067368619</v>
      </c>
    </row>
    <row r="78" spans="1:8" ht="17.100000000000001" customHeight="1" x14ac:dyDescent="0.3">
      <c r="A78" s="6"/>
      <c r="B78" s="9"/>
      <c r="C78" s="9" t="s">
        <v>70</v>
      </c>
      <c r="D78" s="20">
        <f>D77 + D74</f>
        <v>2299.3993901272979</v>
      </c>
      <c r="E78" s="20">
        <f>E77 + E74</f>
        <v>2693.9487448107257</v>
      </c>
      <c r="F78" s="20">
        <f>F77 + F74</f>
        <v>14597.983177481965</v>
      </c>
      <c r="G78" s="20">
        <f>G77 + G74</f>
        <v>6142.8253280011813</v>
      </c>
      <c r="H78" s="20">
        <f>SUM(D78:G78)</f>
        <v>25734.15664042117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97" t="s">
        <v>187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4</v>
      </c>
      <c r="B10" s="100" t="s">
        <v>13</v>
      </c>
      <c r="C10" s="100" t="s">
        <v>90</v>
      </c>
      <c r="D10" s="101" t="s">
        <v>15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24</v>
      </c>
      <c r="C13" s="25" t="s">
        <v>25</v>
      </c>
      <c r="D13" s="19">
        <v>0.22886311190364</v>
      </c>
      <c r="E13" s="19">
        <v>113.17338970719</v>
      </c>
      <c r="F13" s="19">
        <v>0</v>
      </c>
      <c r="G13" s="19">
        <v>0</v>
      </c>
      <c r="H13" s="19">
        <v>113.40225281908999</v>
      </c>
      <c r="J13" s="5"/>
    </row>
    <row r="14" spans="1:14" ht="17.100000000000001" customHeight="1" x14ac:dyDescent="0.3">
      <c r="A14" s="6"/>
      <c r="B14" s="9"/>
      <c r="C14" s="9" t="s">
        <v>91</v>
      </c>
      <c r="D14" s="19">
        <v>0.22886311190364</v>
      </c>
      <c r="E14" s="19">
        <v>113.17338970719</v>
      </c>
      <c r="F14" s="19">
        <v>0</v>
      </c>
      <c r="G14" s="19">
        <v>0</v>
      </c>
      <c r="H14" s="19">
        <v>113.40225281908999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97" t="s">
        <v>188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4</v>
      </c>
      <c r="B10" s="100" t="s">
        <v>13</v>
      </c>
      <c r="C10" s="100" t="s">
        <v>90</v>
      </c>
      <c r="D10" s="101" t="s">
        <v>15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50</v>
      </c>
      <c r="C13" s="25" t="s">
        <v>94</v>
      </c>
      <c r="D13" s="19">
        <v>0</v>
      </c>
      <c r="E13" s="19">
        <v>0</v>
      </c>
      <c r="F13" s="19">
        <v>0</v>
      </c>
      <c r="G13" s="19">
        <v>1.3464586126717</v>
      </c>
      <c r="H13" s="19">
        <v>1.3464586126717</v>
      </c>
      <c r="J13" s="5"/>
    </row>
    <row r="14" spans="1:14" ht="17.100000000000001" customHeight="1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1.3464586126717</v>
      </c>
      <c r="H14" s="19">
        <v>1.3464586126717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97" t="s">
        <v>189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4</v>
      </c>
      <c r="B10" s="100" t="s">
        <v>13</v>
      </c>
      <c r="C10" s="100" t="s">
        <v>90</v>
      </c>
      <c r="D10" s="101" t="s">
        <v>15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96</v>
      </c>
      <c r="D13" s="19">
        <v>0</v>
      </c>
      <c r="E13" s="19">
        <v>0</v>
      </c>
      <c r="F13" s="19">
        <v>0</v>
      </c>
      <c r="G13" s="19">
        <v>23.952697117667</v>
      </c>
      <c r="H13" s="19">
        <v>23.952697117667</v>
      </c>
      <c r="J13" s="5"/>
    </row>
    <row r="14" spans="1:14" ht="17.100000000000001" customHeight="1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23.952697117667</v>
      </c>
      <c r="H14" s="19">
        <v>23.952697117667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97" t="s">
        <v>190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4</v>
      </c>
      <c r="B10" s="100" t="s">
        <v>13</v>
      </c>
      <c r="C10" s="100" t="s">
        <v>90</v>
      </c>
      <c r="D10" s="101" t="s">
        <v>15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1756.8148192816</v>
      </c>
      <c r="E13" s="19">
        <v>949.58441831369998</v>
      </c>
      <c r="F13" s="19">
        <v>8906.8760011989998</v>
      </c>
      <c r="G13" s="19">
        <v>0</v>
      </c>
      <c r="H13" s="19">
        <v>11613.275238794</v>
      </c>
      <c r="J13" s="5"/>
    </row>
    <row r="14" spans="1:14" ht="17.100000000000001" customHeight="1" x14ac:dyDescent="0.3">
      <c r="A14" s="6"/>
      <c r="B14" s="9"/>
      <c r="C14" s="9" t="s">
        <v>91</v>
      </c>
      <c r="D14" s="19">
        <v>1756.8148192816</v>
      </c>
      <c r="E14" s="19">
        <v>949.58441831369998</v>
      </c>
      <c r="F14" s="19">
        <v>8906.8760011989998</v>
      </c>
      <c r="G14" s="19">
        <v>0</v>
      </c>
      <c r="H14" s="19">
        <v>11613.275238794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97" t="s">
        <v>191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4</v>
      </c>
      <c r="B10" s="100" t="s">
        <v>13</v>
      </c>
      <c r="C10" s="100" t="s">
        <v>90</v>
      </c>
      <c r="D10" s="101" t="s">
        <v>15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51</v>
      </c>
      <c r="D13" s="19">
        <v>0</v>
      </c>
      <c r="E13" s="19">
        <v>0</v>
      </c>
      <c r="F13" s="19">
        <v>0</v>
      </c>
      <c r="G13" s="19">
        <v>315.02949266451998</v>
      </c>
      <c r="H13" s="19">
        <v>315.02949266451998</v>
      </c>
      <c r="J13" s="5"/>
    </row>
    <row r="14" spans="1:14" ht="17.100000000000001" customHeight="1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315.02949266451998</v>
      </c>
      <c r="H14" s="19">
        <v>315.02949266451998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97" t="s">
        <v>192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4</v>
      </c>
      <c r="B10" s="100" t="s">
        <v>13</v>
      </c>
      <c r="C10" s="100" t="s">
        <v>90</v>
      </c>
      <c r="D10" s="101" t="s">
        <v>15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96</v>
      </c>
      <c r="D13" s="19">
        <v>0</v>
      </c>
      <c r="E13" s="19">
        <v>0</v>
      </c>
      <c r="F13" s="19">
        <v>0</v>
      </c>
      <c r="G13" s="19">
        <v>3798.4422300064002</v>
      </c>
      <c r="H13" s="19">
        <v>3798.4422300064002</v>
      </c>
      <c r="J13" s="5"/>
    </row>
    <row r="14" spans="1:14" ht="17.100000000000001" customHeight="1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3798.4422300064002</v>
      </c>
      <c r="H14" s="19">
        <v>3798.4422300064002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97" t="s">
        <v>193</v>
      </c>
      <c r="D2" s="97"/>
      <c r="E2" s="97"/>
      <c r="F2" s="97"/>
      <c r="G2" s="97"/>
      <c r="H2" s="9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106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4</v>
      </c>
      <c r="B10" s="100" t="s">
        <v>13</v>
      </c>
      <c r="C10" s="100" t="s">
        <v>90</v>
      </c>
      <c r="D10" s="101" t="s">
        <v>15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107</v>
      </c>
      <c r="C13" s="25" t="s">
        <v>29</v>
      </c>
      <c r="D13" s="19">
        <v>17.25</v>
      </c>
      <c r="E13" s="19">
        <v>1022.91</v>
      </c>
      <c r="F13" s="19">
        <v>2903.79</v>
      </c>
      <c r="G13" s="19">
        <v>0</v>
      </c>
      <c r="H13" s="19">
        <v>3943.95</v>
      </c>
      <c r="J13" s="5"/>
    </row>
    <row r="14" spans="1:14" ht="17.100000000000001" customHeight="1" x14ac:dyDescent="0.3">
      <c r="A14" s="6"/>
      <c r="B14" s="9"/>
      <c r="C14" s="9" t="s">
        <v>91</v>
      </c>
      <c r="D14" s="19">
        <v>17.25</v>
      </c>
      <c r="E14" s="19">
        <v>1022.91</v>
      </c>
      <c r="F14" s="19">
        <v>2903.79</v>
      </c>
      <c r="G14" s="19">
        <v>0</v>
      </c>
      <c r="H14" s="19">
        <v>3943.95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1-02-01</vt:lpstr>
      <vt:lpstr>ОСР 1-09-01</vt:lpstr>
      <vt:lpstr>ОСР 1-12-01</vt:lpstr>
      <vt:lpstr>ОСР 509-02-01</vt:lpstr>
      <vt:lpstr>ОСР 509-09-01</vt:lpstr>
      <vt:lpstr>ОСР 509-12-01</vt:lpstr>
      <vt:lpstr>ОСР 331-02-01</vt:lpstr>
      <vt:lpstr>ОСР 27-09-01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2025-11-10T11:07:00Z</dcterms:modified>
</cp:coreProperties>
</file>